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Hoja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E6" i="1"/>
  <c r="J6" i="1"/>
  <c r="B7" i="1"/>
  <c r="G7" i="1"/>
  <c r="D12" i="1"/>
  <c r="L12" i="1"/>
  <c r="D13" i="1"/>
  <c r="L13" i="1"/>
  <c r="D14" i="1"/>
  <c r="L14" i="1"/>
  <c r="D15" i="1"/>
  <c r="K15" i="1"/>
  <c r="L15" i="1" s="1"/>
  <c r="D16" i="1"/>
  <c r="K16" i="1"/>
  <c r="L16" i="1" s="1"/>
  <c r="D17" i="1"/>
  <c r="J17" i="1"/>
  <c r="K17" i="1"/>
  <c r="D18" i="1"/>
  <c r="J18" i="1"/>
  <c r="K18" i="1"/>
  <c r="D19" i="1"/>
  <c r="J19" i="1"/>
  <c r="K19" i="1"/>
  <c r="D20" i="1"/>
  <c r="L20" i="1"/>
  <c r="D21" i="1"/>
  <c r="L21" i="1"/>
  <c r="D22" i="1"/>
  <c r="L22" i="1"/>
  <c r="D23" i="1"/>
  <c r="L23" i="1"/>
  <c r="D24" i="1"/>
  <c r="L24" i="1"/>
  <c r="C25" i="1"/>
  <c r="D25" i="1" s="1"/>
  <c r="J25" i="1"/>
  <c r="K25" i="1"/>
  <c r="D26" i="1"/>
  <c r="J26" i="1"/>
  <c r="K26" i="1"/>
  <c r="D27" i="1"/>
  <c r="J27" i="1"/>
  <c r="L27" i="1"/>
  <c r="D28" i="1"/>
  <c r="J28" i="1"/>
  <c r="L28" i="1" s="1"/>
  <c r="D29" i="1"/>
  <c r="K29" i="1"/>
  <c r="L29" i="1" s="1"/>
  <c r="D30" i="1"/>
  <c r="L30" i="1"/>
  <c r="D31" i="1"/>
  <c r="L31" i="1"/>
  <c r="B32" i="1"/>
  <c r="C32" i="1"/>
  <c r="L32" i="1"/>
  <c r="D33" i="1"/>
  <c r="L33" i="1"/>
  <c r="D34" i="1"/>
  <c r="L34" i="1"/>
  <c r="D35" i="1"/>
  <c r="B36" i="1"/>
  <c r="B50" i="1" s="1"/>
  <c r="C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L66" i="1"/>
  <c r="B63" i="1"/>
  <c r="C63" i="1"/>
  <c r="D63" i="1"/>
  <c r="E63" i="1"/>
  <c r="G63" i="1"/>
  <c r="H63" i="1"/>
  <c r="I63" i="1" s="1"/>
  <c r="B64" i="1"/>
  <c r="C64" i="1"/>
  <c r="D64" i="1"/>
  <c r="E64" i="1"/>
  <c r="G64" i="1"/>
  <c r="H64" i="1"/>
  <c r="I64" i="1" s="1"/>
  <c r="L64" i="1"/>
  <c r="B65" i="1"/>
  <c r="C65" i="1"/>
  <c r="D65" i="1"/>
  <c r="E65" i="1"/>
  <c r="G65" i="1"/>
  <c r="H65" i="1"/>
  <c r="I65" i="1" s="1"/>
  <c r="L65" i="1"/>
  <c r="E66" i="1"/>
  <c r="F66" i="1" s="1"/>
  <c r="K66" i="1" s="1"/>
  <c r="J66" i="1"/>
  <c r="F67" i="1"/>
  <c r="K67" i="1" s="1"/>
  <c r="J67" i="1"/>
  <c r="F68" i="1"/>
  <c r="K68" i="1" s="1"/>
  <c r="J68" i="1"/>
  <c r="F69" i="1"/>
  <c r="K69" i="1" s="1"/>
  <c r="J69" i="1"/>
  <c r="D70" i="1"/>
  <c r="F70" i="1" s="1"/>
  <c r="K70" i="1" s="1"/>
  <c r="J70" i="1"/>
  <c r="D71" i="1"/>
  <c r="F71" i="1" s="1"/>
  <c r="K71" i="1" s="1"/>
  <c r="J71" i="1"/>
  <c r="L71" i="1"/>
  <c r="F72" i="1"/>
  <c r="K72" i="1" s="1"/>
  <c r="J72" i="1"/>
  <c r="L72" i="1"/>
  <c r="F73" i="1"/>
  <c r="K73" i="1" s="1"/>
  <c r="J73" i="1"/>
  <c r="L73" i="1"/>
  <c r="D74" i="1"/>
  <c r="F74" i="1" s="1"/>
  <c r="K74" i="1" s="1"/>
  <c r="J74" i="1"/>
  <c r="D75" i="1"/>
  <c r="F75" i="1" s="1"/>
  <c r="K75" i="1" s="1"/>
  <c r="J75" i="1"/>
  <c r="L75" i="1"/>
  <c r="D76" i="1"/>
  <c r="F76" i="1" s="1"/>
  <c r="K76" i="1" s="1"/>
  <c r="J76" i="1"/>
  <c r="L76" i="1"/>
  <c r="F77" i="1"/>
  <c r="K77" i="1" s="1"/>
  <c r="J77" i="1"/>
  <c r="L77" i="1"/>
  <c r="D78" i="1"/>
  <c r="F78" i="1" s="1"/>
  <c r="K78" i="1" s="1"/>
  <c r="J78" i="1"/>
  <c r="L78" i="1"/>
  <c r="D79" i="1"/>
  <c r="F79" i="1" s="1"/>
  <c r="K79" i="1" s="1"/>
  <c r="J79" i="1"/>
  <c r="D80" i="1"/>
  <c r="F80" i="1" s="1"/>
  <c r="K80" i="1" s="1"/>
  <c r="J80" i="1"/>
  <c r="L80" i="1"/>
  <c r="F81" i="1"/>
  <c r="K81" i="1" s="1"/>
  <c r="J81" i="1"/>
  <c r="L81" i="1"/>
  <c r="F82" i="1"/>
  <c r="K82" i="1" s="1"/>
  <c r="J82" i="1"/>
  <c r="L82" i="1"/>
  <c r="C88" i="1"/>
  <c r="D88" i="1"/>
  <c r="E88" i="1"/>
  <c r="F88" i="1"/>
  <c r="G88" i="1"/>
  <c r="H88" i="1"/>
  <c r="I88" i="1"/>
  <c r="J88" i="1"/>
  <c r="C89" i="1"/>
  <c r="D89" i="1"/>
  <c r="E89" i="1"/>
  <c r="E90" i="1" s="1"/>
  <c r="F89" i="1"/>
  <c r="G89" i="1"/>
  <c r="H89" i="1"/>
  <c r="I89" i="1"/>
  <c r="J89" i="1"/>
  <c r="C91" i="1"/>
  <c r="D91" i="1"/>
  <c r="E91" i="1"/>
  <c r="F91" i="1"/>
  <c r="G91" i="1"/>
  <c r="H91" i="1"/>
  <c r="I91" i="1"/>
  <c r="J91" i="1"/>
  <c r="C92" i="1"/>
  <c r="D92" i="1"/>
  <c r="E92" i="1"/>
  <c r="F92" i="1"/>
  <c r="G92" i="1"/>
  <c r="H92" i="1"/>
  <c r="I92" i="1"/>
  <c r="J92" i="1"/>
  <c r="C93" i="1"/>
  <c r="D93" i="1"/>
  <c r="D94" i="1" s="1"/>
  <c r="E93" i="1"/>
  <c r="E94" i="1" s="1"/>
  <c r="F93" i="1"/>
  <c r="F94" i="1" s="1"/>
  <c r="G93" i="1"/>
  <c r="H93" i="1"/>
  <c r="H94" i="1" s="1"/>
  <c r="I93" i="1"/>
  <c r="I94" i="1" s="1"/>
  <c r="J93" i="1"/>
  <c r="H95" i="1"/>
  <c r="K95" i="1" s="1"/>
  <c r="C96" i="1"/>
  <c r="D96" i="1"/>
  <c r="E96" i="1"/>
  <c r="F96" i="1"/>
  <c r="G96" i="1"/>
  <c r="H96" i="1"/>
  <c r="I96" i="1"/>
  <c r="J96" i="1"/>
  <c r="F99" i="1"/>
  <c r="G99" i="1"/>
  <c r="F100" i="1"/>
  <c r="G100" i="1"/>
  <c r="F101" i="1"/>
  <c r="G101" i="1"/>
  <c r="F102" i="1"/>
  <c r="G102" i="1"/>
  <c r="F103" i="1"/>
  <c r="G103" i="1"/>
  <c r="F105" i="1"/>
  <c r="G105" i="1"/>
  <c r="F106" i="1"/>
  <c r="G106" i="1"/>
  <c r="F107" i="1"/>
  <c r="G107" i="1"/>
  <c r="F108" i="1"/>
  <c r="G108" i="1"/>
  <c r="F110" i="1"/>
  <c r="G110" i="1"/>
  <c r="D32" i="1" l="1"/>
  <c r="L25" i="1"/>
  <c r="L18" i="1"/>
  <c r="H90" i="1"/>
  <c r="C83" i="1"/>
  <c r="E83" i="1"/>
  <c r="F64" i="1"/>
  <c r="K64" i="1" s="1"/>
  <c r="G83" i="1"/>
  <c r="J83" i="1" s="1"/>
  <c r="B83" i="1"/>
  <c r="I90" i="1"/>
  <c r="D90" i="1"/>
  <c r="C50" i="1"/>
  <c r="D50" i="1" s="1"/>
  <c r="D52" i="1" s="1"/>
  <c r="F104" i="1"/>
  <c r="K89" i="1"/>
  <c r="L19" i="1"/>
  <c r="K93" i="1"/>
  <c r="J64" i="1"/>
  <c r="D36" i="1"/>
  <c r="L17" i="1"/>
  <c r="K96" i="1"/>
  <c r="K91" i="1"/>
  <c r="F65" i="1"/>
  <c r="K65" i="1" s="1"/>
  <c r="G94" i="1"/>
  <c r="C94" i="1"/>
  <c r="G90" i="1"/>
  <c r="C90" i="1"/>
  <c r="J65" i="1"/>
  <c r="F63" i="1"/>
  <c r="K63" i="1" s="1"/>
  <c r="J90" i="1"/>
  <c r="F90" i="1"/>
  <c r="L26" i="1"/>
  <c r="F109" i="1"/>
  <c r="J63" i="1"/>
  <c r="J94" i="1"/>
  <c r="D83" i="1"/>
  <c r="L79" i="1"/>
  <c r="L74" i="1"/>
  <c r="K92" i="1"/>
  <c r="L70" i="1"/>
  <c r="L63" i="1"/>
  <c r="K88" i="1"/>
  <c r="L69" i="1"/>
  <c r="L68" i="1"/>
  <c r="L67" i="1"/>
  <c r="K94" i="1" l="1"/>
  <c r="K90" i="1"/>
  <c r="F83" i="1"/>
  <c r="K83" i="1" s="1"/>
  <c r="L83" i="1"/>
</calcChain>
</file>

<file path=xl/sharedStrings.xml><?xml version="1.0" encoding="utf-8"?>
<sst xmlns="http://schemas.openxmlformats.org/spreadsheetml/2006/main" count="196" uniqueCount="189">
  <si>
    <t>67-A</t>
  </si>
  <si>
    <t>Lado-A</t>
  </si>
  <si>
    <t>Informacion:</t>
  </si>
  <si>
    <t>DIRECCION GENERAL DE INFORMACION Y ESTADISTICA DE SALUD</t>
  </si>
  <si>
    <t>Region:</t>
  </si>
  <si>
    <t>Provincia:</t>
  </si>
  <si>
    <t>Municipio/Area:</t>
  </si>
  <si>
    <t>Nombre del Centro:</t>
  </si>
  <si>
    <t>Codigo:</t>
  </si>
  <si>
    <t xml:space="preserve">AÑO: </t>
  </si>
  <si>
    <t>1 CONSULTA EXTERNA</t>
  </si>
  <si>
    <t xml:space="preserve">                         2   DATOS VARIOS</t>
  </si>
  <si>
    <t>SERVICIO DE:</t>
  </si>
  <si>
    <t>PRIM. VEZ</t>
  </si>
  <si>
    <t>Sub</t>
  </si>
  <si>
    <t>Numero Total de:</t>
  </si>
  <si>
    <t>A Paciente</t>
  </si>
  <si>
    <t xml:space="preserve">A Paciente </t>
  </si>
  <si>
    <t>TOTAL</t>
  </si>
  <si>
    <t>en el año</t>
  </si>
  <si>
    <t>Secuente</t>
  </si>
  <si>
    <t>Externo</t>
  </si>
  <si>
    <t>Interno</t>
  </si>
  <si>
    <t>1.Medicina General</t>
  </si>
  <si>
    <t>Exámenes de Patología</t>
  </si>
  <si>
    <t>1.Pediatría</t>
  </si>
  <si>
    <t>Radiografía</t>
  </si>
  <si>
    <t>1.Obstetricia</t>
  </si>
  <si>
    <t>Sonografía</t>
  </si>
  <si>
    <t>1.Ginecología</t>
  </si>
  <si>
    <t>Tomografía</t>
  </si>
  <si>
    <t>1.Medicina Interna</t>
  </si>
  <si>
    <t>Resonancia Magnética</t>
  </si>
  <si>
    <t>1.Medicina Familiar</t>
  </si>
  <si>
    <t>Ecografía</t>
  </si>
  <si>
    <t>1.Cardiología</t>
  </si>
  <si>
    <t>Fluoroscopia</t>
  </si>
  <si>
    <t>1.Venereología</t>
  </si>
  <si>
    <t>Gammagrafia</t>
  </si>
  <si>
    <t>1.Gastroenterología</t>
  </si>
  <si>
    <t>Mamografía</t>
  </si>
  <si>
    <t>1.Dermatología</t>
  </si>
  <si>
    <t>Electrocardiograma</t>
  </si>
  <si>
    <t>1.Endocrinología</t>
  </si>
  <si>
    <t>Endoscopia</t>
  </si>
  <si>
    <t>1.Neumología</t>
  </si>
  <si>
    <t>Cistoscopia</t>
  </si>
  <si>
    <t>1.Salud Mental</t>
  </si>
  <si>
    <t>Rectocismoidoscopia</t>
  </si>
  <si>
    <t>1.Neurología</t>
  </si>
  <si>
    <t>Electroencefalografía</t>
  </si>
  <si>
    <t>1.Nefrología</t>
  </si>
  <si>
    <t>Prueba de Esfuerzo</t>
  </si>
  <si>
    <t>1.Oncologia</t>
  </si>
  <si>
    <t>Laparoscopia</t>
  </si>
  <si>
    <t>1.Nutrición</t>
  </si>
  <si>
    <t>Cirugía Mayor</t>
  </si>
  <si>
    <t>1.Reumatología</t>
  </si>
  <si>
    <t>Cirugía Menor</t>
  </si>
  <si>
    <t>1.Geriatría</t>
  </si>
  <si>
    <t>Prueba de Laboratorio</t>
  </si>
  <si>
    <t>1.Patologia de Cuello</t>
  </si>
  <si>
    <t>Transfusiones</t>
  </si>
  <si>
    <t>1.Cirug. Pediatrica</t>
  </si>
  <si>
    <t>Colposcopia</t>
  </si>
  <si>
    <t xml:space="preserve">1.Planificacion </t>
  </si>
  <si>
    <t>Otros Datos</t>
  </si>
  <si>
    <t>1.Infectologia</t>
  </si>
  <si>
    <t>No De Muertes por Accidentes de Transito</t>
  </si>
  <si>
    <t>1.Hematologia</t>
  </si>
  <si>
    <t>No De Papanicolaou</t>
  </si>
  <si>
    <t>1.Perinatologia</t>
  </si>
  <si>
    <t>No De Embarazadas Adolescentes en Control</t>
  </si>
  <si>
    <t>1.Cirugía General</t>
  </si>
  <si>
    <t>No De Muertes Maternas</t>
  </si>
  <si>
    <t>1.Ortopedia</t>
  </si>
  <si>
    <t>No De Muertes Niños Menores de 1 Año</t>
  </si>
  <si>
    <t>1.Odontología</t>
  </si>
  <si>
    <t>No  De Procedimientos Odontológico</t>
  </si>
  <si>
    <t>1.Urología</t>
  </si>
  <si>
    <t xml:space="preserve">Violencia de Genero </t>
  </si>
  <si>
    <t>1.Oftalmología</t>
  </si>
  <si>
    <t xml:space="preserve">Maltrato Infantil </t>
  </si>
  <si>
    <t>1.Otorrino</t>
  </si>
  <si>
    <t xml:space="preserve">Atencion a Accidentes de Transito </t>
  </si>
  <si>
    <t>1.Maxilo- Facial</t>
  </si>
  <si>
    <t>1.Fisiatría</t>
  </si>
  <si>
    <t>3 ATENCIONES DE SALUD A PACIENTES EXTRANJEROS</t>
  </si>
  <si>
    <t>1.Cirugía Plástica</t>
  </si>
  <si>
    <t xml:space="preserve"> </t>
  </si>
  <si>
    <t>NUMERO TOTAL DE</t>
  </si>
  <si>
    <t>No.</t>
  </si>
  <si>
    <t>1.Neurocirugía</t>
  </si>
  <si>
    <t>3.CONSULTAS</t>
  </si>
  <si>
    <t>1.Cirug. Cardiovascul.</t>
  </si>
  <si>
    <t>3.INTERNAMIENTOS</t>
  </si>
  <si>
    <t xml:space="preserve">1.Consejeria </t>
  </si>
  <si>
    <t>3.EMERGENCIAS</t>
  </si>
  <si>
    <t>1.Otras Consultas</t>
  </si>
  <si>
    <t>3.PARTOS</t>
  </si>
  <si>
    <t>Total de Consultas</t>
  </si>
  <si>
    <t>3.CIRUGÍAS</t>
  </si>
  <si>
    <t>EMERGENCIAS</t>
  </si>
  <si>
    <t>------------------------&gt;</t>
  </si>
  <si>
    <t>3.ANÁLISIS CLÍNICOS</t>
  </si>
  <si>
    <t xml:space="preserve">TOTAL DE SERVICIOS EXTERNO </t>
  </si>
  <si>
    <t>3.TRANSFUSIONES</t>
  </si>
  <si>
    <t>(CONSULTAS + EMERGENCIAS)</t>
  </si>
  <si>
    <t>=</t>
  </si>
  <si>
    <t>3.CESÁREAS</t>
  </si>
  <si>
    <t>3.DOSIS DE VACUNAS APLICADAS</t>
  </si>
  <si>
    <t>3.CONTROLES DE EMBARAZOS</t>
  </si>
  <si>
    <t>3.FALLECIDOS</t>
  </si>
  <si>
    <t>Lado-B</t>
  </si>
  <si>
    <t>4 HOSPITALIZACION</t>
  </si>
  <si>
    <t>Ingresos</t>
  </si>
  <si>
    <t>EGRESOS</t>
  </si>
  <si>
    <t>Días Paciente</t>
  </si>
  <si>
    <t>Prom. De Camas</t>
  </si>
  <si>
    <t>Días Camas</t>
  </si>
  <si>
    <t>%  Ocupacion</t>
  </si>
  <si>
    <t>Promedio Estadia</t>
  </si>
  <si>
    <t>Paciente/Inicio Periodo (prom)</t>
  </si>
  <si>
    <t>Altas</t>
  </si>
  <si>
    <t>Def. (+48h)</t>
  </si>
  <si>
    <t>Total</t>
  </si>
  <si>
    <t>4.Med. General</t>
  </si>
  <si>
    <t>4.Pediatría</t>
  </si>
  <si>
    <t>4.Obstetricia</t>
  </si>
  <si>
    <t>4.Ginecología</t>
  </si>
  <si>
    <t>4.Med. interna</t>
  </si>
  <si>
    <t>4.Cardiología</t>
  </si>
  <si>
    <t>4.Nefrología</t>
  </si>
  <si>
    <t>4.Gastroenterología</t>
  </si>
  <si>
    <t>4.Endocrinología</t>
  </si>
  <si>
    <t>4.Neumología</t>
  </si>
  <si>
    <t>4.Cirugía Gral.</t>
  </si>
  <si>
    <t>4.Oftalmol-Otorrino</t>
  </si>
  <si>
    <t>4.Ortopedia</t>
  </si>
  <si>
    <t>4.Urología</t>
  </si>
  <si>
    <t>4.Neurocirugía</t>
  </si>
  <si>
    <t>4.Hematologia</t>
  </si>
  <si>
    <t>4.Geriatría</t>
  </si>
  <si>
    <t>4.Psiquiatría</t>
  </si>
  <si>
    <t>4.Cuidad. Intens.</t>
  </si>
  <si>
    <t>4.Otras Especialidades</t>
  </si>
  <si>
    <t xml:space="preserve">Salud Reproductiva </t>
  </si>
  <si>
    <t xml:space="preserve">Partos y Nacimientos </t>
  </si>
  <si>
    <t xml:space="preserve">Edad de la Madre </t>
  </si>
  <si>
    <t>Menor 15</t>
  </si>
  <si>
    <t>15-19</t>
  </si>
  <si>
    <t>20-24</t>
  </si>
  <si>
    <t>25-29</t>
  </si>
  <si>
    <t>30-34</t>
  </si>
  <si>
    <t>35-39</t>
  </si>
  <si>
    <t>40-44</t>
  </si>
  <si>
    <t>45 o mas</t>
  </si>
  <si>
    <t>PARTOS</t>
  </si>
  <si>
    <t xml:space="preserve">Via Vaginal </t>
  </si>
  <si>
    <t xml:space="preserve">Via Cesarea </t>
  </si>
  <si>
    <t>Gemelares</t>
  </si>
  <si>
    <t>NACIMIENTOS</t>
  </si>
  <si>
    <t>Vivos</t>
  </si>
  <si>
    <t xml:space="preserve">Muertos </t>
  </si>
  <si>
    <t xml:space="preserve">Abortos </t>
  </si>
  <si>
    <t xml:space="preserve">Bajo Peso </t>
  </si>
  <si>
    <t>REPORTE ADMINISTRATIVO - FINANCIERO</t>
  </si>
  <si>
    <t>No. Total de Empleados</t>
  </si>
  <si>
    <t>No. De Empleados Ingresados en el mes</t>
  </si>
  <si>
    <t>No. De Empleados que Salieron en el mes</t>
  </si>
  <si>
    <t>Ingresos por Sub-vención en RD$</t>
  </si>
  <si>
    <t>Ingresos por otras fuentes en RD$</t>
  </si>
  <si>
    <t>Ingresos Totales en RD$</t>
  </si>
  <si>
    <t>Gasto Total en Alimentación en RD$</t>
  </si>
  <si>
    <t>Gasto de Medicamentos y Afines en RD$</t>
  </si>
  <si>
    <t>Gasto Material (limpieza, lavandería, oficina, combustible) RD$</t>
  </si>
  <si>
    <t>Otros Gastos RD$</t>
  </si>
  <si>
    <t>Total de Gastos  RD$</t>
  </si>
  <si>
    <t>Deuda Acumulada por Pagar  RD$</t>
  </si>
  <si>
    <t>FIRMA DEL RESPONSABLE</t>
  </si>
  <si>
    <t>OBSERVACIONES:</t>
  </si>
  <si>
    <t>DIGITADO POR</t>
  </si>
  <si>
    <t>VALIDADO POR</t>
  </si>
  <si>
    <t>FECHA DE ENVÍO</t>
  </si>
  <si>
    <t xml:space="preserve">  TOTAL      </t>
  </si>
  <si>
    <t>175,67</t>
  </si>
  <si>
    <t xml:space="preserve">                                                      LICDA. WANDA POLANCO   DEPTO. DE ESTADÍSTICAS</t>
  </si>
  <si>
    <t>Def.             (-48h)</t>
  </si>
  <si>
    <t xml:space="preserve">Trimesre Abr-May-Jun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</si>
</sst>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#,##0.00;[Red]#,##0.00"/>
    <numFmt numFmtId="167" formatCode="0.0"/>
  </numFmts>
  <fonts count="2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2"/>
      <name val="Arial Narrow"/>
      <family val="2"/>
    </font>
    <font>
      <sz val="11"/>
      <name val="Arial Narrow"/>
      <family val="2"/>
    </font>
    <font>
      <sz val="11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5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ourier New"/>
      <family val="3"/>
    </font>
    <font>
      <b/>
      <sz val="8"/>
      <name val="Courier New"/>
      <family val="3"/>
    </font>
    <font>
      <sz val="12"/>
      <name val="Arial Black"/>
      <family val="2"/>
    </font>
    <font>
      <sz val="12"/>
      <name val="Garamond"/>
      <family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</cellStyleXfs>
  <cellXfs count="173">
    <xf numFmtId="0" fontId="0" fillId="0" borderId="0" xfId="0"/>
    <xf numFmtId="0" fontId="4" fillId="0" borderId="0" xfId="0" applyFont="1"/>
    <xf numFmtId="3" fontId="7" fillId="0" borderId="0" xfId="0" applyNumberFormat="1" applyFont="1" applyBorder="1" applyAlignment="1" applyProtection="1"/>
    <xf numFmtId="0" fontId="10" fillId="0" borderId="0" xfId="0" applyFont="1" applyAlignment="1" applyProtection="1"/>
    <xf numFmtId="0" fontId="7" fillId="0" borderId="1" xfId="0" applyFont="1" applyBorder="1" applyAlignment="1" applyProtection="1"/>
    <xf numFmtId="0" fontId="7" fillId="0" borderId="0" xfId="0" applyFont="1" applyBorder="1" applyAlignment="1" applyProtection="1"/>
    <xf numFmtId="14" fontId="7" fillId="0" borderId="2" xfId="0" applyNumberFormat="1" applyFont="1" applyBorder="1" applyAlignment="1" applyProtection="1"/>
    <xf numFmtId="14" fontId="7" fillId="0" borderId="0" xfId="0" applyNumberFormat="1" applyFont="1" applyBorder="1" applyAlignment="1" applyProtection="1"/>
    <xf numFmtId="1" fontId="7" fillId="0" borderId="0" xfId="0" applyNumberFormat="1" applyFont="1" applyBorder="1" applyAlignment="1" applyProtection="1"/>
    <xf numFmtId="0" fontId="11" fillId="0" borderId="0" xfId="0" applyFont="1" applyBorder="1"/>
    <xf numFmtId="0" fontId="12" fillId="0" borderId="0" xfId="0" applyFont="1" applyBorder="1"/>
    <xf numFmtId="0" fontId="8" fillId="0" borderId="10" xfId="0" applyFont="1" applyBorder="1" applyAlignment="1"/>
    <xf numFmtId="3" fontId="8" fillId="0" borderId="10" xfId="0" applyNumberFormat="1" applyFont="1" applyBorder="1" applyAlignment="1" applyProtection="1">
      <alignment horizontal="right"/>
    </xf>
    <xf numFmtId="0" fontId="0" fillId="0" borderId="0" xfId="0" applyAlignment="1"/>
    <xf numFmtId="0" fontId="8" fillId="0" borderId="10" xfId="0" applyFont="1" applyBorder="1"/>
    <xf numFmtId="0" fontId="1" fillId="0" borderId="0" xfId="0" applyFont="1"/>
    <xf numFmtId="0" fontId="16" fillId="0" borderId="0" xfId="0" applyFont="1" applyAlignment="1"/>
    <xf numFmtId="0" fontId="21" fillId="0" borderId="0" xfId="0" applyFont="1" applyBorder="1" applyAlignment="1">
      <alignment horizontal="left"/>
    </xf>
    <xf numFmtId="0" fontId="16" fillId="0" borderId="0" xfId="0" applyFont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8" fillId="0" borderId="1" xfId="0" applyFont="1" applyBorder="1" applyAlignment="1" applyProtection="1">
      <alignment horizontal="left" wrapText="1"/>
    </xf>
    <xf numFmtId="0" fontId="7" fillId="0" borderId="1" xfId="0" applyFont="1" applyBorder="1" applyAlignment="1" applyProtection="1">
      <alignment horizontal="left"/>
    </xf>
    <xf numFmtId="0" fontId="0" fillId="0" borderId="0" xfId="0" applyFill="1"/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left" wrapText="1"/>
    </xf>
    <xf numFmtId="0" fontId="0" fillId="0" borderId="0" xfId="0" applyFill="1" applyProtection="1">
      <protection locked="0"/>
    </xf>
    <xf numFmtId="0" fontId="0" fillId="0" borderId="0" xfId="0" applyFill="1" applyAlignment="1"/>
    <xf numFmtId="0" fontId="1" fillId="0" borderId="0" xfId="0" applyFont="1" applyFill="1"/>
    <xf numFmtId="164" fontId="18" fillId="0" borderId="0" xfId="1" applyFont="1" applyFill="1" applyBorder="1" applyAlignment="1"/>
    <xf numFmtId="0" fontId="2" fillId="0" borderId="0" xfId="0" applyFont="1" applyFill="1"/>
    <xf numFmtId="0" fontId="3" fillId="0" borderId="0" xfId="0" applyFont="1" applyFill="1"/>
    <xf numFmtId="0" fontId="19" fillId="0" borderId="0" xfId="0" applyFont="1" applyFill="1" applyBorder="1" applyAlignment="1">
      <alignment horizontal="left" wrapText="1"/>
    </xf>
    <xf numFmtId="0" fontId="19" fillId="0" borderId="0" xfId="0" applyFont="1" applyFill="1" applyBorder="1" applyAlignment="1">
      <alignment horizontal="left" vertical="top" wrapText="1"/>
    </xf>
    <xf numFmtId="167" fontId="6" fillId="0" borderId="0" xfId="0" applyNumberFormat="1" applyFont="1" applyFill="1" applyBorder="1"/>
    <xf numFmtId="0" fontId="0" fillId="0" borderId="0" xfId="0" applyFill="1" applyBorder="1"/>
    <xf numFmtId="0" fontId="18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20" fillId="0" borderId="0" xfId="0" applyFont="1" applyFill="1" applyBorder="1"/>
    <xf numFmtId="0" fontId="8" fillId="0" borderId="0" xfId="0" applyFont="1" applyFill="1" applyBorder="1"/>
    <xf numFmtId="1" fontId="0" fillId="0" borderId="0" xfId="0" applyNumberFormat="1" applyFill="1"/>
    <xf numFmtId="0" fontId="16" fillId="0" borderId="0" xfId="0" applyFont="1" applyFill="1" applyAlignment="1"/>
    <xf numFmtId="0" fontId="23" fillId="0" borderId="0" xfId="0" applyFont="1" applyAlignment="1"/>
    <xf numFmtId="0" fontId="7" fillId="0" borderId="0" xfId="0" applyFont="1" applyAlignment="1">
      <alignment horizontal="center"/>
    </xf>
    <xf numFmtId="0" fontId="17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center" wrapText="1"/>
    </xf>
    <xf numFmtId="0" fontId="0" fillId="0" borderId="0" xfId="0" applyFont="1" applyProtection="1"/>
    <xf numFmtId="0" fontId="0" fillId="0" borderId="0" xfId="0" applyFont="1"/>
    <xf numFmtId="1" fontId="7" fillId="0" borderId="2" xfId="0" applyNumberFormat="1" applyFont="1" applyBorder="1" applyAlignment="1" applyProtection="1">
      <alignment horizontal="left"/>
    </xf>
    <xf numFmtId="0" fontId="12" fillId="0" borderId="0" xfId="0" applyFont="1" applyFill="1" applyBorder="1"/>
    <xf numFmtId="0" fontId="17" fillId="0" borderId="3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left" vertical="center"/>
    </xf>
    <xf numFmtId="0" fontId="17" fillId="0" borderId="7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center"/>
    </xf>
    <xf numFmtId="0" fontId="17" fillId="0" borderId="9" xfId="0" applyFont="1" applyFill="1" applyBorder="1" applyAlignment="1">
      <alignment horizontal="center"/>
    </xf>
    <xf numFmtId="0" fontId="12" fillId="0" borderId="0" xfId="0" applyFont="1" applyFill="1" applyBorder="1" applyAlignment="1"/>
    <xf numFmtId="0" fontId="8" fillId="0" borderId="2" xfId="0" applyFont="1" applyFill="1" applyBorder="1" applyAlignment="1">
      <alignment horizontal="left"/>
    </xf>
    <xf numFmtId="0" fontId="8" fillId="0" borderId="12" xfId="0" applyFont="1" applyFill="1" applyBorder="1" applyAlignment="1">
      <alignment horizontal="left"/>
    </xf>
    <xf numFmtId="3" fontId="8" fillId="0" borderId="10" xfId="0" applyNumberFormat="1" applyFont="1" applyFill="1" applyBorder="1" applyAlignment="1" applyProtection="1">
      <alignment horizontal="right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right"/>
    </xf>
    <xf numFmtId="0" fontId="8" fillId="0" borderId="2" xfId="0" applyFont="1" applyFill="1" applyBorder="1" applyAlignment="1"/>
    <xf numFmtId="0" fontId="13" fillId="0" borderId="0" xfId="0" applyFont="1" applyFill="1" applyBorder="1" applyAlignment="1"/>
    <xf numFmtId="0" fontId="0" fillId="0" borderId="0" xfId="0" applyFont="1" applyFill="1"/>
    <xf numFmtId="0" fontId="14" fillId="0" borderId="0" xfId="0" applyFont="1" applyFill="1" applyBorder="1" applyAlignment="1"/>
    <xf numFmtId="0" fontId="14" fillId="0" borderId="2" xfId="0" applyFont="1" applyFill="1" applyBorder="1" applyProtection="1"/>
    <xf numFmtId="0" fontId="15" fillId="0" borderId="2" xfId="0" applyFont="1" applyFill="1" applyBorder="1" applyProtection="1"/>
    <xf numFmtId="0" fontId="12" fillId="0" borderId="2" xfId="0" applyFont="1" applyFill="1" applyBorder="1" applyAlignment="1" applyProtection="1">
      <alignment horizontal="center"/>
    </xf>
    <xf numFmtId="0" fontId="25" fillId="0" borderId="0" xfId="0" applyFont="1" applyFill="1"/>
    <xf numFmtId="0" fontId="25" fillId="0" borderId="2" xfId="0" applyFont="1" applyFill="1" applyBorder="1" applyProtection="1"/>
    <xf numFmtId="0" fontId="25" fillId="0" borderId="2" xfId="0" applyFont="1" applyFill="1" applyBorder="1" applyAlignment="1" applyProtection="1">
      <alignment horizontal="center"/>
    </xf>
    <xf numFmtId="0" fontId="17" fillId="0" borderId="15" xfId="0" applyFont="1" applyFill="1" applyBorder="1"/>
    <xf numFmtId="0" fontId="6" fillId="0" borderId="14" xfId="0" applyFont="1" applyFill="1" applyBorder="1"/>
    <xf numFmtId="0" fontId="6" fillId="0" borderId="0" xfId="0" applyFont="1" applyFill="1" applyBorder="1"/>
    <xf numFmtId="0" fontId="7" fillId="0" borderId="0" xfId="0" applyFont="1" applyFill="1" applyBorder="1" applyAlignment="1"/>
    <xf numFmtId="0" fontId="5" fillId="0" borderId="0" xfId="0" applyFont="1" applyFill="1" applyBorder="1" applyAlignment="1"/>
    <xf numFmtId="3" fontId="8" fillId="0" borderId="8" xfId="2" applyNumberFormat="1" applyFont="1" applyFill="1" applyBorder="1" applyProtection="1"/>
    <xf numFmtId="3" fontId="8" fillId="0" borderId="12" xfId="2" applyNumberFormat="1" applyFont="1" applyFill="1" applyBorder="1" applyProtection="1">
      <protection locked="0"/>
    </xf>
    <xf numFmtId="3" fontId="8" fillId="0" borderId="10" xfId="2" applyNumberFormat="1" applyFont="1" applyFill="1" applyBorder="1" applyProtection="1">
      <protection locked="0"/>
    </xf>
    <xf numFmtId="166" fontId="8" fillId="0" borderId="10" xfId="2" applyNumberFormat="1" applyFont="1" applyFill="1" applyBorder="1" applyAlignment="1" applyProtection="1">
      <protection locked="0"/>
    </xf>
    <xf numFmtId="166" fontId="8" fillId="0" borderId="10" xfId="2" applyNumberFormat="1" applyFont="1" applyFill="1" applyBorder="1" applyProtection="1">
      <protection locked="0"/>
    </xf>
    <xf numFmtId="3" fontId="8" fillId="0" borderId="13" xfId="0" applyNumberFormat="1" applyFont="1" applyFill="1" applyBorder="1" applyProtection="1">
      <protection locked="0"/>
    </xf>
    <xf numFmtId="0" fontId="27" fillId="0" borderId="0" xfId="0" applyFont="1" applyFill="1" applyBorder="1"/>
    <xf numFmtId="0" fontId="25" fillId="0" borderId="0" xfId="0" applyFont="1" applyFill="1" applyBorder="1"/>
    <xf numFmtId="164" fontId="8" fillId="0" borderId="10" xfId="2" applyNumberFormat="1" applyFont="1" applyFill="1" applyBorder="1" applyAlignment="1" applyProtection="1">
      <alignment horizontal="left"/>
    </xf>
    <xf numFmtId="0" fontId="10" fillId="0" borderId="0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left" vertical="center"/>
    </xf>
    <xf numFmtId="164" fontId="10" fillId="0" borderId="0" xfId="1" applyFont="1" applyFill="1" applyBorder="1" applyAlignment="1"/>
    <xf numFmtId="0" fontId="17" fillId="0" borderId="0" xfId="0" applyFont="1" applyFill="1" applyBorder="1" applyAlignment="1"/>
    <xf numFmtId="0" fontId="0" fillId="0" borderId="0" xfId="0" applyFont="1" applyFill="1" applyBorder="1"/>
    <xf numFmtId="18" fontId="0" fillId="0" borderId="0" xfId="0" applyNumberFormat="1" applyFont="1" applyFill="1" applyBorder="1"/>
    <xf numFmtId="0" fontId="0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1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center"/>
    </xf>
    <xf numFmtId="0" fontId="25" fillId="0" borderId="10" xfId="0" applyFont="1" applyFill="1" applyBorder="1" applyAlignment="1" applyProtection="1">
      <alignment vertical="top"/>
      <protection locked="0"/>
    </xf>
    <xf numFmtId="0" fontId="25" fillId="0" borderId="10" xfId="0" applyFont="1" applyFill="1" applyBorder="1" applyAlignment="1" applyProtection="1">
      <alignment horizontal="left"/>
      <protection locked="0"/>
    </xf>
    <xf numFmtId="0" fontId="25" fillId="0" borderId="10" xfId="0" applyFont="1" applyFill="1" applyBorder="1" applyAlignment="1" applyProtection="1">
      <alignment horizontal="center"/>
      <protection locked="0"/>
    </xf>
    <xf numFmtId="0" fontId="10" fillId="0" borderId="10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left"/>
    </xf>
    <xf numFmtId="1" fontId="8" fillId="0" borderId="10" xfId="2" applyNumberFormat="1" applyFont="1" applyFill="1" applyBorder="1" applyAlignment="1" applyProtection="1">
      <alignment horizontal="right"/>
    </xf>
    <xf numFmtId="164" fontId="8" fillId="0" borderId="10" xfId="2" applyNumberFormat="1" applyFont="1" applyFill="1" applyBorder="1" applyAlignment="1" applyProtection="1">
      <alignment horizontal="left"/>
    </xf>
    <xf numFmtId="164" fontId="8" fillId="0" borderId="10" xfId="2" applyNumberFormat="1" applyFont="1" applyFill="1" applyBorder="1" applyAlignment="1">
      <alignment horizontal="left"/>
    </xf>
    <xf numFmtId="0" fontId="17" fillId="0" borderId="10" xfId="0" applyFont="1" applyFill="1" applyBorder="1" applyAlignment="1">
      <alignment horizontal="left" vertical="center"/>
    </xf>
    <xf numFmtId="0" fontId="25" fillId="0" borderId="10" xfId="0" applyFont="1" applyFill="1" applyBorder="1" applyAlignment="1">
      <alignment horizontal="center"/>
    </xf>
    <xf numFmtId="0" fontId="25" fillId="0" borderId="10" xfId="0" applyFont="1" applyFill="1" applyBorder="1" applyAlignment="1"/>
    <xf numFmtId="0" fontId="8" fillId="0" borderId="10" xfId="0" applyFont="1" applyFill="1" applyBorder="1" applyAlignment="1"/>
    <xf numFmtId="0" fontId="8" fillId="0" borderId="10" xfId="0" applyFont="1" applyFill="1" applyBorder="1"/>
    <xf numFmtId="0" fontId="8" fillId="0" borderId="10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 vertical="center"/>
    </xf>
    <xf numFmtId="0" fontId="27" fillId="0" borderId="10" xfId="0" applyFont="1" applyFill="1" applyBorder="1" applyProtection="1"/>
    <xf numFmtId="3" fontId="8" fillId="0" borderId="10" xfId="0" applyNumberFormat="1" applyFont="1" applyFill="1" applyBorder="1"/>
    <xf numFmtId="0" fontId="8" fillId="0" borderId="10" xfId="0" applyFont="1" applyFill="1" applyBorder="1" applyAlignment="1">
      <alignment vertical="center"/>
    </xf>
    <xf numFmtId="1" fontId="8" fillId="0" borderId="10" xfId="0" applyNumberFormat="1" applyFont="1" applyFill="1" applyBorder="1"/>
    <xf numFmtId="0" fontId="27" fillId="0" borderId="10" xfId="0" applyFont="1" applyFill="1" applyBorder="1"/>
    <xf numFmtId="3" fontId="9" fillId="0" borderId="10" xfId="0" applyNumberFormat="1" applyFont="1" applyFill="1" applyBorder="1"/>
    <xf numFmtId="0" fontId="17" fillId="0" borderId="10" xfId="0" applyFont="1" applyFill="1" applyBorder="1"/>
    <xf numFmtId="3" fontId="16" fillId="0" borderId="10" xfId="2" applyNumberFormat="1" applyFont="1" applyFill="1" applyBorder="1"/>
    <xf numFmtId="3" fontId="16" fillId="0" borderId="10" xfId="2" applyNumberFormat="1" applyFont="1" applyFill="1" applyBorder="1" applyProtection="1">
      <protection locked="0"/>
    </xf>
    <xf numFmtId="4" fontId="16" fillId="0" borderId="10" xfId="2" applyNumberFormat="1" applyFont="1" applyFill="1" applyBorder="1" applyAlignment="1" applyProtection="1">
      <alignment horizontal="right"/>
      <protection locked="0"/>
    </xf>
    <xf numFmtId="4" fontId="16" fillId="0" borderId="10" xfId="2" applyNumberFormat="1" applyFont="1" applyFill="1" applyBorder="1" applyProtection="1">
      <protection locked="0"/>
    </xf>
    <xf numFmtId="164" fontId="10" fillId="0" borderId="10" xfId="1" applyFont="1" applyFill="1" applyBorder="1" applyAlignment="1">
      <alignment horizontal="center"/>
    </xf>
    <xf numFmtId="0" fontId="8" fillId="0" borderId="14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0" fontId="17" fillId="0" borderId="11" xfId="0" applyFont="1" applyFill="1" applyBorder="1"/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 wrapText="1"/>
    </xf>
    <xf numFmtId="0" fontId="16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wrapText="1"/>
    </xf>
    <xf numFmtId="3" fontId="8" fillId="0" borderId="10" xfId="2" applyNumberFormat="1" applyFont="1" applyFill="1" applyBorder="1" applyProtection="1"/>
    <xf numFmtId="3" fontId="8" fillId="0" borderId="10" xfId="0" applyNumberFormat="1" applyFont="1" applyFill="1" applyBorder="1" applyProtection="1">
      <protection locked="0"/>
    </xf>
    <xf numFmtId="3" fontId="8" fillId="0" borderId="17" xfId="2" applyNumberFormat="1" applyFont="1" applyFill="1" applyBorder="1"/>
    <xf numFmtId="3" fontId="16" fillId="0" borderId="17" xfId="2" applyNumberFormat="1" applyFont="1" applyFill="1" applyBorder="1"/>
    <xf numFmtId="0" fontId="25" fillId="0" borderId="10" xfId="0" applyFont="1" applyFill="1" applyBorder="1"/>
    <xf numFmtId="0" fontId="24" fillId="0" borderId="10" xfId="0" applyFont="1" applyFill="1" applyBorder="1" applyAlignment="1">
      <alignment horizontal="center"/>
    </xf>
    <xf numFmtId="3" fontId="8" fillId="0" borderId="10" xfId="0" applyNumberFormat="1" applyFont="1" applyFill="1" applyBorder="1" applyAlignment="1" applyProtection="1"/>
    <xf numFmtId="0" fontId="26" fillId="0" borderId="10" xfId="0" applyFont="1" applyFill="1" applyBorder="1"/>
    <xf numFmtId="0" fontId="24" fillId="0" borderId="3" xfId="0" applyFont="1" applyFill="1" applyBorder="1" applyAlignment="1"/>
    <xf numFmtId="0" fontId="24" fillId="0" borderId="19" xfId="0" applyFont="1" applyFill="1" applyBorder="1" applyAlignment="1"/>
    <xf numFmtId="0" fontId="25" fillId="0" borderId="19" xfId="0" applyFont="1" applyFill="1" applyBorder="1"/>
    <xf numFmtId="0" fontId="14" fillId="0" borderId="17" xfId="0" applyFont="1" applyFill="1" applyBorder="1" applyProtection="1"/>
    <xf numFmtId="0" fontId="0" fillId="0" borderId="8" xfId="0" applyBorder="1"/>
    <xf numFmtId="0" fontId="0" fillId="0" borderId="1" xfId="0" applyBorder="1"/>
    <xf numFmtId="0" fontId="8" fillId="0" borderId="10" xfId="0" quotePrefix="1" applyFont="1" applyFill="1" applyBorder="1" applyAlignment="1">
      <alignment horizontal="left"/>
    </xf>
    <xf numFmtId="3" fontId="8" fillId="0" borderId="10" xfId="0" applyNumberFormat="1" applyFont="1" applyFill="1" applyBorder="1" applyAlignment="1">
      <alignment horizontal="center"/>
    </xf>
    <xf numFmtId="0" fontId="8" fillId="0" borderId="5" xfId="0" applyFont="1" applyFill="1" applyBorder="1"/>
    <xf numFmtId="3" fontId="8" fillId="0" borderId="18" xfId="0" applyNumberFormat="1" applyFont="1" applyFill="1" applyBorder="1" applyAlignment="1">
      <alignment horizontal="right"/>
    </xf>
    <xf numFmtId="3" fontId="8" fillId="0" borderId="10" xfId="0" applyNumberFormat="1" applyFont="1" applyFill="1" applyBorder="1" applyAlignment="1">
      <alignment horizontal="right"/>
    </xf>
    <xf numFmtId="0" fontId="17" fillId="0" borderId="21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7" fillId="0" borderId="10" xfId="0" applyFont="1" applyFill="1" applyBorder="1" applyAlignment="1">
      <alignment horizontal="center"/>
    </xf>
    <xf numFmtId="0" fontId="17" fillId="0" borderId="20" xfId="0" applyFont="1" applyFill="1" applyBorder="1"/>
    <xf numFmtId="0" fontId="17" fillId="0" borderId="4" xfId="0" applyFont="1" applyFill="1" applyBorder="1" applyAlignment="1">
      <alignment horizontal="left"/>
    </xf>
    <xf numFmtId="0" fontId="17" fillId="0" borderId="9" xfId="0" applyFont="1" applyFill="1" applyBorder="1" applyAlignment="1">
      <alignment horizontal="left"/>
    </xf>
    <xf numFmtId="0" fontId="17" fillId="0" borderId="19" xfId="0" applyFont="1" applyFill="1" applyBorder="1" applyAlignment="1">
      <alignment horizontal="left" vertical="center"/>
    </xf>
    <xf numFmtId="0" fontId="17" fillId="0" borderId="16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center"/>
    </xf>
    <xf numFmtId="0" fontId="17" fillId="0" borderId="8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left"/>
    </xf>
    <xf numFmtId="0" fontId="8" fillId="0" borderId="8" xfId="0" applyFont="1" applyFill="1" applyBorder="1"/>
    <xf numFmtId="0" fontId="8" fillId="0" borderId="17" xfId="0" applyFont="1" applyFill="1" applyBorder="1" applyAlignment="1"/>
    <xf numFmtId="3" fontId="8" fillId="0" borderId="9" xfId="0" applyNumberFormat="1" applyFont="1" applyFill="1" applyBorder="1" applyAlignment="1">
      <alignment horizontal="right"/>
    </xf>
    <xf numFmtId="0" fontId="8" fillId="0" borderId="4" xfId="0" applyFont="1" applyFill="1" applyBorder="1" applyProtection="1"/>
    <xf numFmtId="3" fontId="8" fillId="0" borderId="9" xfId="0" applyNumberFormat="1" applyFont="1" applyFill="1" applyBorder="1" applyAlignment="1" applyProtection="1">
      <alignment horizontal="right"/>
    </xf>
    <xf numFmtId="0" fontId="25" fillId="0" borderId="12" xfId="0" applyFont="1" applyFill="1" applyBorder="1" applyAlignment="1" applyProtection="1">
      <alignment horizontal="center"/>
    </xf>
  </cellXfs>
  <cellStyles count="3">
    <cellStyle name="Millares 2" xfId="2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CDE4BE"/>
      <color rgb="FF828282"/>
      <color rgb="FF737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54</xdr:row>
      <xdr:rowOff>57150</xdr:rowOff>
    </xdr:from>
    <xdr:to>
      <xdr:col>2</xdr:col>
      <xdr:colOff>95250</xdr:colOff>
      <xdr:row>56</xdr:row>
      <xdr:rowOff>0</xdr:rowOff>
    </xdr:to>
    <xdr:sp macro="" textlink="">
      <xdr:nvSpPr>
        <xdr:cNvPr id="7" name="AutoShape 22"/>
        <xdr:cNvSpPr>
          <a:spLocks noChangeAspect="1" noChangeArrowheads="1"/>
        </xdr:cNvSpPr>
      </xdr:nvSpPr>
      <xdr:spPr bwMode="auto">
        <a:xfrm>
          <a:off x="104775" y="11029950"/>
          <a:ext cx="2114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54</xdr:row>
      <xdr:rowOff>57150</xdr:rowOff>
    </xdr:from>
    <xdr:to>
      <xdr:col>2</xdr:col>
      <xdr:colOff>95250</xdr:colOff>
      <xdr:row>56</xdr:row>
      <xdr:rowOff>0</xdr:rowOff>
    </xdr:to>
    <xdr:sp macro="" textlink="">
      <xdr:nvSpPr>
        <xdr:cNvPr id="8" name="AutoShape 52"/>
        <xdr:cNvSpPr>
          <a:spLocks noChangeAspect="1" noChangeArrowheads="1"/>
        </xdr:cNvSpPr>
      </xdr:nvSpPr>
      <xdr:spPr bwMode="auto">
        <a:xfrm>
          <a:off x="104775" y="11029950"/>
          <a:ext cx="2114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54</xdr:row>
      <xdr:rowOff>66675</xdr:rowOff>
    </xdr:from>
    <xdr:to>
      <xdr:col>2</xdr:col>
      <xdr:colOff>95250</xdr:colOff>
      <xdr:row>56</xdr:row>
      <xdr:rowOff>0</xdr:rowOff>
    </xdr:to>
    <xdr:sp macro="" textlink="">
      <xdr:nvSpPr>
        <xdr:cNvPr id="9" name="AutoShape 62"/>
        <xdr:cNvSpPr>
          <a:spLocks noChangeAspect="1" noChangeArrowheads="1"/>
        </xdr:cNvSpPr>
      </xdr:nvSpPr>
      <xdr:spPr bwMode="auto">
        <a:xfrm>
          <a:off x="104775" y="11039475"/>
          <a:ext cx="21145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Estadistica\Carpeta%20Compartida\ESTADISTICAS%202024\Plantilla%2067A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67-A"/>
      <sheetName val="Regiones"/>
      <sheetName val="Provincias"/>
      <sheetName val="Establecimientos"/>
      <sheetName val="Mes"/>
      <sheetName val="Digitados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CONSOLIDADO"/>
      <sheetName val="Ene-Feb-Mar"/>
      <sheetName val="Abr-May-Jun"/>
      <sheetName val="Jul-Ago-Sept"/>
      <sheetName val="Oct-Nov-Dic"/>
      <sheetName val="Codigos Hosp"/>
    </sheetNames>
    <sheetDataSet>
      <sheetData sheetId="0"/>
      <sheetData sheetId="1">
        <row r="14">
          <cell r="B14" t="str">
            <v>O</v>
          </cell>
          <cell r="E14" t="str">
            <v>DISTRITO_NACIONAL</v>
          </cell>
          <cell r="J14" t="str">
            <v>AREA IV</v>
          </cell>
        </row>
        <row r="15">
          <cell r="B15" t="str">
            <v>HOSP. FRANCISCO MOSCOSO PUELLO</v>
          </cell>
          <cell r="G15" t="str">
            <v>00101A00002</v>
          </cell>
        </row>
      </sheetData>
      <sheetData sheetId="2"/>
      <sheetData sheetId="3"/>
      <sheetData sheetId="4"/>
      <sheetData sheetId="5"/>
      <sheetData sheetId="6"/>
      <sheetData sheetId="7">
        <row r="13">
          <cell r="J13">
            <v>528</v>
          </cell>
        </row>
        <row r="26">
          <cell r="C26">
            <v>104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8">
          <cell r="H98">
            <v>2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</sheetData>
      <sheetData sheetId="8">
        <row r="13">
          <cell r="J13">
            <v>379</v>
          </cell>
        </row>
        <row r="16">
          <cell r="K16">
            <v>0</v>
          </cell>
        </row>
        <row r="17">
          <cell r="K17">
            <v>0</v>
          </cell>
        </row>
        <row r="18">
          <cell r="J18">
            <v>0</v>
          </cell>
          <cell r="K18">
            <v>0</v>
          </cell>
        </row>
        <row r="19">
          <cell r="J19">
            <v>0</v>
          </cell>
          <cell r="K19">
            <v>0</v>
          </cell>
        </row>
        <row r="20">
          <cell r="J20">
            <v>0</v>
          </cell>
          <cell r="K20">
            <v>0</v>
          </cell>
        </row>
        <row r="26">
          <cell r="C26">
            <v>139</v>
          </cell>
          <cell r="J26">
            <v>0</v>
          </cell>
          <cell r="K26">
            <v>0</v>
          </cell>
        </row>
        <row r="27">
          <cell r="J27">
            <v>0</v>
          </cell>
          <cell r="K27">
            <v>0</v>
          </cell>
        </row>
        <row r="28">
          <cell r="J28">
            <v>0</v>
          </cell>
        </row>
        <row r="35">
          <cell r="L35">
            <v>0</v>
          </cell>
        </row>
        <row r="37">
          <cell r="B37">
            <v>0</v>
          </cell>
          <cell r="C37">
            <v>0</v>
          </cell>
        </row>
        <row r="69">
          <cell r="E69">
            <v>0</v>
          </cell>
        </row>
        <row r="73">
          <cell r="D73">
            <v>0</v>
          </cell>
        </row>
        <row r="74">
          <cell r="D74">
            <v>0</v>
          </cell>
        </row>
        <row r="77">
          <cell r="D77">
            <v>0</v>
          </cell>
        </row>
        <row r="78">
          <cell r="D78">
            <v>0</v>
          </cell>
        </row>
        <row r="79">
          <cell r="D79">
            <v>0</v>
          </cell>
        </row>
        <row r="81">
          <cell r="D81">
            <v>0</v>
          </cell>
        </row>
        <row r="82">
          <cell r="D82">
            <v>0</v>
          </cell>
        </row>
        <row r="83">
          <cell r="D83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8">
          <cell r="H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</sheetData>
      <sheetData sheetId="9">
        <row r="13">
          <cell r="J13">
            <v>390</v>
          </cell>
        </row>
        <row r="16">
          <cell r="K16">
            <v>0</v>
          </cell>
        </row>
        <row r="17">
          <cell r="K17">
            <v>0</v>
          </cell>
        </row>
        <row r="18">
          <cell r="J18">
            <v>0</v>
          </cell>
          <cell r="K18">
            <v>0</v>
          </cell>
        </row>
        <row r="19">
          <cell r="J19">
            <v>0</v>
          </cell>
          <cell r="K19">
            <v>0</v>
          </cell>
        </row>
        <row r="20">
          <cell r="J20">
            <v>0</v>
          </cell>
          <cell r="K20">
            <v>0</v>
          </cell>
        </row>
        <row r="26">
          <cell r="C26">
            <v>302</v>
          </cell>
          <cell r="J26">
            <v>0</v>
          </cell>
          <cell r="K26">
            <v>0</v>
          </cell>
        </row>
        <row r="27">
          <cell r="J27">
            <v>0</v>
          </cell>
          <cell r="K27">
            <v>0</v>
          </cell>
        </row>
        <row r="28">
          <cell r="J28">
            <v>0</v>
          </cell>
        </row>
        <row r="33">
          <cell r="B33">
            <v>0</v>
          </cell>
          <cell r="C33">
            <v>0</v>
          </cell>
        </row>
        <row r="35">
          <cell r="L35">
            <v>0</v>
          </cell>
        </row>
        <row r="37">
          <cell r="B37">
            <v>0</v>
          </cell>
          <cell r="C37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8">
          <cell r="H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4"/>
  <sheetViews>
    <sheetView tabSelected="1" view="pageBreakPreview" zoomScaleNormal="100" zoomScaleSheetLayoutView="100" workbookViewId="0">
      <selection activeCell="O55" sqref="O55"/>
    </sheetView>
  </sheetViews>
  <sheetFormatPr baseColWidth="10" defaultColWidth="11.42578125" defaultRowHeight="15" x14ac:dyDescent="0.25"/>
  <cols>
    <col min="1" max="1" width="20.7109375" customWidth="1"/>
    <col min="2" max="2" width="12" customWidth="1"/>
    <col min="3" max="3" width="9.140625" customWidth="1"/>
    <col min="4" max="4" width="9.42578125" customWidth="1"/>
    <col min="5" max="5" width="5.85546875" customWidth="1"/>
    <col min="6" max="6" width="9.28515625" customWidth="1"/>
    <col min="7" max="7" width="8.85546875" customWidth="1"/>
    <col min="8" max="8" width="7.28515625" customWidth="1"/>
    <col min="9" max="9" width="7" customWidth="1"/>
    <col min="10" max="10" width="11.140625" customWidth="1"/>
    <col min="11" max="11" width="11" customWidth="1"/>
    <col min="12" max="12" width="11.28515625" customWidth="1"/>
    <col min="13" max="13" width="5.140625" style="23" customWidth="1"/>
    <col min="14" max="14" width="8.85546875" style="23" customWidth="1"/>
    <col min="15" max="15" width="10.140625" style="23" customWidth="1"/>
    <col min="16" max="16" width="11.42578125" style="23"/>
    <col min="17" max="17" width="12.28515625" style="23" bestFit="1" customWidth="1"/>
    <col min="18" max="18" width="11.42578125" style="23"/>
    <col min="19" max="20" width="11.42578125" style="23" customWidth="1"/>
    <col min="21" max="33" width="11.42578125" style="23"/>
  </cols>
  <sheetData>
    <row r="1" spans="1:33" ht="18" customHeight="1" x14ac:dyDescent="0.4">
      <c r="A1" s="42"/>
      <c r="D1" s="20"/>
      <c r="E1" s="20"/>
      <c r="F1" s="20"/>
      <c r="G1" s="20"/>
      <c r="L1" s="1" t="s">
        <v>1</v>
      </c>
    </row>
    <row r="2" spans="1:33" x14ac:dyDescent="0.25">
      <c r="A2" t="s">
        <v>2</v>
      </c>
      <c r="B2" t="s">
        <v>0</v>
      </c>
      <c r="D2" s="20"/>
      <c r="E2" s="20"/>
      <c r="F2" s="20"/>
      <c r="G2" s="20"/>
    </row>
    <row r="3" spans="1:33" ht="15" customHeight="1" x14ac:dyDescent="0.25">
      <c r="D3" s="20"/>
      <c r="E3" s="20"/>
      <c r="F3" s="20"/>
      <c r="G3" s="20"/>
      <c r="N3" s="24"/>
      <c r="O3" s="24"/>
      <c r="P3" s="24"/>
      <c r="Q3" s="24"/>
    </row>
    <row r="4" spans="1:33" x14ac:dyDescent="0.25">
      <c r="A4" s="43" t="s">
        <v>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N4" s="24"/>
      <c r="O4" s="24"/>
      <c r="P4" s="24"/>
      <c r="Q4" s="24"/>
    </row>
    <row r="5" spans="1:33" x14ac:dyDescent="0.25">
      <c r="A5" s="94"/>
      <c r="B5" s="94"/>
      <c r="C5" s="94"/>
      <c r="D5" s="94"/>
      <c r="E5" s="94" t="s">
        <v>188</v>
      </c>
      <c r="F5" s="94"/>
      <c r="G5" s="94"/>
      <c r="H5" s="94"/>
      <c r="I5" s="94"/>
      <c r="J5" s="94"/>
      <c r="K5" s="94"/>
      <c r="L5" s="94"/>
      <c r="N5" s="95"/>
      <c r="O5" s="95"/>
      <c r="P5" s="95"/>
      <c r="Q5" s="95"/>
    </row>
    <row r="6" spans="1:33" ht="15.75" customHeight="1" x14ac:dyDescent="0.25">
      <c r="A6" s="44" t="s">
        <v>4</v>
      </c>
      <c r="B6" s="2" t="str">
        <f>'[1]67-A'!B14</f>
        <v>O</v>
      </c>
      <c r="C6" s="45" t="s">
        <v>5</v>
      </c>
      <c r="D6" s="45"/>
      <c r="E6" s="21" t="str">
        <f>'[1]67-A'!E14:G14</f>
        <v>DISTRITO_NACIONAL</v>
      </c>
      <c r="F6" s="21"/>
      <c r="G6" s="21"/>
      <c r="H6" s="46" t="s">
        <v>6</v>
      </c>
      <c r="I6" s="46"/>
      <c r="J6" s="22" t="str">
        <f>'[1]67-A'!J14:K14</f>
        <v>AREA IV</v>
      </c>
      <c r="K6" s="22"/>
      <c r="L6" s="3"/>
      <c r="N6" s="25"/>
      <c r="O6" s="25"/>
      <c r="P6" s="25"/>
      <c r="Q6" s="25"/>
    </row>
    <row r="7" spans="1:33" ht="15.75" customHeight="1" x14ac:dyDescent="0.25">
      <c r="A7" s="44" t="s">
        <v>7</v>
      </c>
      <c r="B7" s="19" t="str">
        <f>'[1]67-A'!B15:D15</f>
        <v>HOSP. FRANCISCO MOSCOSO PUELLO</v>
      </c>
      <c r="C7" s="19"/>
      <c r="D7" s="19"/>
      <c r="E7" s="19"/>
      <c r="F7" s="44" t="s">
        <v>8</v>
      </c>
      <c r="G7" s="4" t="str">
        <f>'[1]67-A'!G15:I15</f>
        <v>00101A00002</v>
      </c>
      <c r="H7" s="5"/>
      <c r="I7" s="5"/>
      <c r="J7" s="47"/>
      <c r="K7" s="5"/>
      <c r="L7" s="3"/>
      <c r="M7" s="26"/>
      <c r="N7" s="25"/>
      <c r="O7" s="25"/>
      <c r="P7" s="25"/>
      <c r="Q7" s="25"/>
    </row>
    <row r="8" spans="1:33" ht="15.75" customHeight="1" x14ac:dyDescent="0.25">
      <c r="A8" s="44"/>
      <c r="B8" s="6"/>
      <c r="C8" s="7"/>
      <c r="D8" s="48"/>
      <c r="E8" s="44" t="s">
        <v>9</v>
      </c>
      <c r="F8" s="49">
        <v>2025</v>
      </c>
      <c r="G8" s="48"/>
      <c r="H8" s="8"/>
      <c r="I8" s="8"/>
      <c r="J8" s="47"/>
      <c r="K8" s="5"/>
      <c r="L8" s="3"/>
    </row>
    <row r="9" spans="1:33" ht="15.75" customHeight="1" x14ac:dyDescent="0.25">
      <c r="A9" s="156" t="s">
        <v>10</v>
      </c>
      <c r="B9" s="156"/>
      <c r="C9" s="156"/>
      <c r="D9" s="156"/>
      <c r="E9" s="9"/>
      <c r="F9" s="9" t="s">
        <v>11</v>
      </c>
      <c r="G9" s="9"/>
      <c r="H9" s="9"/>
      <c r="I9" s="9"/>
      <c r="J9" s="9"/>
      <c r="K9" s="9"/>
      <c r="L9" s="10"/>
      <c r="N9" s="25"/>
      <c r="O9" s="25"/>
      <c r="P9" s="25"/>
      <c r="Q9" s="25"/>
    </row>
    <row r="10" spans="1:33" x14ac:dyDescent="0.25">
      <c r="A10" s="157" t="s">
        <v>12</v>
      </c>
      <c r="B10" s="52" t="s">
        <v>13</v>
      </c>
      <c r="C10" s="51" t="s">
        <v>14</v>
      </c>
      <c r="D10" s="159" t="s">
        <v>184</v>
      </c>
      <c r="E10" s="50"/>
      <c r="F10" s="88" t="s">
        <v>15</v>
      </c>
      <c r="G10" s="161"/>
      <c r="H10" s="161"/>
      <c r="I10" s="162"/>
      <c r="J10" s="51" t="s">
        <v>16</v>
      </c>
      <c r="K10" s="52" t="s">
        <v>17</v>
      </c>
      <c r="L10" s="163" t="s">
        <v>18</v>
      </c>
      <c r="N10" s="25"/>
      <c r="O10" s="25"/>
      <c r="P10" s="25"/>
      <c r="Q10" s="25"/>
    </row>
    <row r="11" spans="1:33" x14ac:dyDescent="0.25">
      <c r="A11" s="157"/>
      <c r="B11" s="155" t="s">
        <v>19</v>
      </c>
      <c r="C11" s="158" t="s">
        <v>20</v>
      </c>
      <c r="D11" s="160"/>
      <c r="E11" s="50"/>
      <c r="F11" s="164"/>
      <c r="G11" s="53"/>
      <c r="H11" s="53"/>
      <c r="I11" s="54"/>
      <c r="J11" s="55" t="s">
        <v>21</v>
      </c>
      <c r="K11" s="56" t="s">
        <v>22</v>
      </c>
      <c r="L11" s="165"/>
      <c r="N11" s="25"/>
      <c r="O11" s="25"/>
      <c r="P11" s="25"/>
      <c r="Q11" s="25"/>
    </row>
    <row r="12" spans="1:33" ht="15.75" customHeight="1" x14ac:dyDescent="0.25">
      <c r="A12" s="11" t="s">
        <v>23</v>
      </c>
      <c r="B12" s="12">
        <v>0</v>
      </c>
      <c r="C12" s="12">
        <v>0</v>
      </c>
      <c r="D12" s="154">
        <f>SUM(C12+B12)</f>
        <v>0</v>
      </c>
      <c r="E12" s="57"/>
      <c r="F12" s="166" t="s">
        <v>24</v>
      </c>
      <c r="G12" s="58"/>
      <c r="H12" s="58"/>
      <c r="I12" s="59"/>
      <c r="J12" s="60">
        <v>1026</v>
      </c>
      <c r="K12" s="60">
        <v>72</v>
      </c>
      <c r="L12" s="154">
        <f>SUM(K12+J12)</f>
        <v>1098</v>
      </c>
    </row>
    <row r="13" spans="1:33" s="13" customFormat="1" x14ac:dyDescent="0.25">
      <c r="A13" s="14" t="s">
        <v>25</v>
      </c>
      <c r="B13" s="12">
        <v>1578</v>
      </c>
      <c r="C13" s="12">
        <v>1860</v>
      </c>
      <c r="D13" s="169">
        <f t="shared" ref="D13:D50" si="0">SUM(C13+B13)</f>
        <v>3438</v>
      </c>
      <c r="E13" s="50"/>
      <c r="F13" s="166" t="s">
        <v>26</v>
      </c>
      <c r="G13" s="58"/>
      <c r="H13" s="58"/>
      <c r="I13" s="59"/>
      <c r="J13" s="60">
        <v>8221</v>
      </c>
      <c r="K13" s="60">
        <v>267</v>
      </c>
      <c r="L13" s="154">
        <f t="shared" ref="L13:L32" si="1">SUM(K13+J13)</f>
        <v>8488</v>
      </c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</row>
    <row r="14" spans="1:33" x14ac:dyDescent="0.25">
      <c r="A14" s="14" t="s">
        <v>27</v>
      </c>
      <c r="B14" s="12">
        <v>0</v>
      </c>
      <c r="C14" s="12">
        <v>3</v>
      </c>
      <c r="D14" s="169">
        <f t="shared" si="0"/>
        <v>3</v>
      </c>
      <c r="E14" s="50"/>
      <c r="F14" s="166" t="s">
        <v>28</v>
      </c>
      <c r="G14" s="58"/>
      <c r="H14" s="58"/>
      <c r="I14" s="59"/>
      <c r="J14" s="60">
        <v>2870</v>
      </c>
      <c r="K14" s="60">
        <v>255</v>
      </c>
      <c r="L14" s="154">
        <f t="shared" si="1"/>
        <v>3125</v>
      </c>
    </row>
    <row r="15" spans="1:33" x14ac:dyDescent="0.25">
      <c r="A15" s="14" t="s">
        <v>29</v>
      </c>
      <c r="B15" s="12">
        <v>106</v>
      </c>
      <c r="C15" s="12">
        <v>824</v>
      </c>
      <c r="D15" s="169">
        <f t="shared" si="0"/>
        <v>930</v>
      </c>
      <c r="E15" s="50"/>
      <c r="F15" s="166" t="s">
        <v>30</v>
      </c>
      <c r="G15" s="58"/>
      <c r="H15" s="58"/>
      <c r="I15" s="59"/>
      <c r="J15" s="60">
        <v>0</v>
      </c>
      <c r="K15" s="60">
        <f>SUM([1]Enero!K16+[1]Febrero!K16+[1]Marzo!K16)</f>
        <v>0</v>
      </c>
      <c r="L15" s="154">
        <f t="shared" si="1"/>
        <v>0</v>
      </c>
    </row>
    <row r="16" spans="1:33" x14ac:dyDescent="0.25">
      <c r="A16" s="14" t="s">
        <v>31</v>
      </c>
      <c r="B16" s="12">
        <v>630</v>
      </c>
      <c r="C16" s="12">
        <v>877</v>
      </c>
      <c r="D16" s="169">
        <f t="shared" si="0"/>
        <v>1507</v>
      </c>
      <c r="E16" s="50"/>
      <c r="F16" s="166" t="s">
        <v>32</v>
      </c>
      <c r="G16" s="58"/>
      <c r="H16" s="58"/>
      <c r="I16" s="59"/>
      <c r="J16" s="60">
        <v>0</v>
      </c>
      <c r="K16" s="60">
        <f>SUM([1]Enero!K17+[1]Febrero!K17+[1]Marzo!K17)</f>
        <v>0</v>
      </c>
      <c r="L16" s="154">
        <f t="shared" si="1"/>
        <v>0</v>
      </c>
    </row>
    <row r="17" spans="1:12" x14ac:dyDescent="0.25">
      <c r="A17" s="14" t="s">
        <v>33</v>
      </c>
      <c r="B17" s="12">
        <v>3079</v>
      </c>
      <c r="C17" s="12">
        <v>1992</v>
      </c>
      <c r="D17" s="169">
        <f t="shared" si="0"/>
        <v>5071</v>
      </c>
      <c r="E17" s="50"/>
      <c r="F17" s="166" t="s">
        <v>34</v>
      </c>
      <c r="G17" s="58"/>
      <c r="H17" s="58"/>
      <c r="I17" s="59"/>
      <c r="J17" s="60">
        <f>SUM([1]Enero!J18+[1]Febrero!J18+[1]Marzo!J18)</f>
        <v>0</v>
      </c>
      <c r="K17" s="60">
        <f>SUM([1]Enero!K18+[1]Febrero!K18+[1]Marzo!K18)</f>
        <v>0</v>
      </c>
      <c r="L17" s="154">
        <f t="shared" si="1"/>
        <v>0</v>
      </c>
    </row>
    <row r="18" spans="1:12" x14ac:dyDescent="0.25">
      <c r="A18" s="14" t="s">
        <v>35</v>
      </c>
      <c r="B18" s="12">
        <v>123</v>
      </c>
      <c r="C18" s="12">
        <v>663</v>
      </c>
      <c r="D18" s="169">
        <f t="shared" si="0"/>
        <v>786</v>
      </c>
      <c r="E18" s="50"/>
      <c r="F18" s="166" t="s">
        <v>36</v>
      </c>
      <c r="G18" s="58"/>
      <c r="H18" s="58"/>
      <c r="I18" s="59"/>
      <c r="J18" s="60">
        <f>SUM([1]Enero!J19+[1]Febrero!J19+[1]Marzo!J19)</f>
        <v>0</v>
      </c>
      <c r="K18" s="60">
        <f>SUM([1]Enero!K19+[1]Febrero!K19+[1]Marzo!K19)</f>
        <v>0</v>
      </c>
      <c r="L18" s="154">
        <f t="shared" si="1"/>
        <v>0</v>
      </c>
    </row>
    <row r="19" spans="1:12" x14ac:dyDescent="0.25">
      <c r="A19" s="14" t="s">
        <v>37</v>
      </c>
      <c r="B19" s="12">
        <v>25</v>
      </c>
      <c r="C19" s="12">
        <v>36</v>
      </c>
      <c r="D19" s="169">
        <f t="shared" si="0"/>
        <v>61</v>
      </c>
      <c r="E19" s="50"/>
      <c r="F19" s="166" t="s">
        <v>38</v>
      </c>
      <c r="G19" s="58"/>
      <c r="H19" s="58"/>
      <c r="I19" s="59"/>
      <c r="J19" s="60">
        <f>SUM([1]Enero!J20+[1]Febrero!J20+[1]Marzo!J20)</f>
        <v>0</v>
      </c>
      <c r="K19" s="60">
        <f>SUM([1]Enero!K20+[1]Febrero!K20+[1]Marzo!K20)</f>
        <v>0</v>
      </c>
      <c r="L19" s="154">
        <f t="shared" si="1"/>
        <v>0</v>
      </c>
    </row>
    <row r="20" spans="1:12" x14ac:dyDescent="0.25">
      <c r="A20" s="14" t="s">
        <v>39</v>
      </c>
      <c r="B20" s="12">
        <v>150</v>
      </c>
      <c r="C20" s="12">
        <v>721</v>
      </c>
      <c r="D20" s="169">
        <f t="shared" si="0"/>
        <v>871</v>
      </c>
      <c r="E20" s="50"/>
      <c r="F20" s="166" t="s">
        <v>40</v>
      </c>
      <c r="G20" s="58"/>
      <c r="H20" s="58"/>
      <c r="I20" s="59"/>
      <c r="J20" s="60">
        <v>153</v>
      </c>
      <c r="K20" s="60">
        <v>20</v>
      </c>
      <c r="L20" s="154">
        <f t="shared" si="1"/>
        <v>173</v>
      </c>
    </row>
    <row r="21" spans="1:12" x14ac:dyDescent="0.25">
      <c r="A21" s="14" t="s">
        <v>41</v>
      </c>
      <c r="B21" s="12">
        <v>62</v>
      </c>
      <c r="C21" s="12">
        <v>252</v>
      </c>
      <c r="D21" s="169">
        <f t="shared" si="0"/>
        <v>314</v>
      </c>
      <c r="E21" s="50"/>
      <c r="F21" s="166" t="s">
        <v>42</v>
      </c>
      <c r="G21" s="58"/>
      <c r="H21" s="58"/>
      <c r="I21" s="59"/>
      <c r="J21" s="60">
        <v>1784</v>
      </c>
      <c r="K21" s="60">
        <v>210</v>
      </c>
      <c r="L21" s="154">
        <f t="shared" si="1"/>
        <v>1994</v>
      </c>
    </row>
    <row r="22" spans="1:12" x14ac:dyDescent="0.25">
      <c r="A22" s="14" t="s">
        <v>43</v>
      </c>
      <c r="B22" s="12">
        <v>84</v>
      </c>
      <c r="C22" s="12">
        <v>260</v>
      </c>
      <c r="D22" s="169">
        <f t="shared" si="0"/>
        <v>344</v>
      </c>
      <c r="E22" s="50"/>
      <c r="F22" s="166" t="s">
        <v>44</v>
      </c>
      <c r="G22" s="58"/>
      <c r="H22" s="58"/>
      <c r="I22" s="59"/>
      <c r="J22" s="60">
        <v>701</v>
      </c>
      <c r="K22" s="60">
        <v>21</v>
      </c>
      <c r="L22" s="154">
        <f t="shared" si="1"/>
        <v>722</v>
      </c>
    </row>
    <row r="23" spans="1:12" x14ac:dyDescent="0.25">
      <c r="A23" s="14" t="s">
        <v>45</v>
      </c>
      <c r="B23" s="12">
        <v>293</v>
      </c>
      <c r="C23" s="12">
        <v>520</v>
      </c>
      <c r="D23" s="169">
        <f t="shared" si="0"/>
        <v>813</v>
      </c>
      <c r="E23" s="50"/>
      <c r="F23" s="166" t="s">
        <v>46</v>
      </c>
      <c r="G23" s="58"/>
      <c r="H23" s="58"/>
      <c r="I23" s="59"/>
      <c r="J23" s="60">
        <v>20</v>
      </c>
      <c r="K23" s="60">
        <v>45</v>
      </c>
      <c r="L23" s="154">
        <f t="shared" si="1"/>
        <v>65</v>
      </c>
    </row>
    <row r="24" spans="1:12" x14ac:dyDescent="0.25">
      <c r="A24" s="14" t="s">
        <v>47</v>
      </c>
      <c r="B24" s="12">
        <v>54</v>
      </c>
      <c r="C24" s="12">
        <v>656</v>
      </c>
      <c r="D24" s="169">
        <f t="shared" si="0"/>
        <v>710</v>
      </c>
      <c r="E24" s="50"/>
      <c r="F24" s="166" t="s">
        <v>48</v>
      </c>
      <c r="G24" s="58"/>
      <c r="H24" s="58"/>
      <c r="I24" s="59"/>
      <c r="J24" s="60">
        <v>547</v>
      </c>
      <c r="K24" s="60">
        <v>75</v>
      </c>
      <c r="L24" s="154">
        <f t="shared" si="1"/>
        <v>622</v>
      </c>
    </row>
    <row r="25" spans="1:12" x14ac:dyDescent="0.25">
      <c r="A25" s="14" t="s">
        <v>49</v>
      </c>
      <c r="B25" s="12">
        <v>211</v>
      </c>
      <c r="C25" s="12">
        <f>SUM([1]Enero!C26+[1]Febrero!C26+[1]Marzo!C26)</f>
        <v>545</v>
      </c>
      <c r="D25" s="169">
        <f t="shared" si="0"/>
        <v>756</v>
      </c>
      <c r="E25" s="50"/>
      <c r="F25" s="166" t="s">
        <v>50</v>
      </c>
      <c r="G25" s="58"/>
      <c r="H25" s="58"/>
      <c r="I25" s="59"/>
      <c r="J25" s="60">
        <f>SUM([1]Enero!J26+[1]Febrero!J26+[1]Marzo!J26)</f>
        <v>0</v>
      </c>
      <c r="K25" s="60">
        <f>SUM([1]Enero!K26+[1]Febrero!K26+[1]Marzo!K26)</f>
        <v>0</v>
      </c>
      <c r="L25" s="154">
        <f t="shared" si="1"/>
        <v>0</v>
      </c>
    </row>
    <row r="26" spans="1:12" x14ac:dyDescent="0.25">
      <c r="A26" s="14" t="s">
        <v>51</v>
      </c>
      <c r="B26" s="12">
        <v>33</v>
      </c>
      <c r="C26" s="12">
        <v>316</v>
      </c>
      <c r="D26" s="169">
        <f t="shared" si="0"/>
        <v>349</v>
      </c>
      <c r="E26" s="50"/>
      <c r="F26" s="166" t="s">
        <v>52</v>
      </c>
      <c r="G26" s="58"/>
      <c r="H26" s="58"/>
      <c r="I26" s="59"/>
      <c r="J26" s="60">
        <f>SUM([1]Enero!J27+[1]Febrero!J27+[1]Marzo!J27)</f>
        <v>0</v>
      </c>
      <c r="K26" s="60">
        <f>SUM([1]Enero!K27+[1]Febrero!K27+[1]Marzo!K27)</f>
        <v>0</v>
      </c>
      <c r="L26" s="154">
        <f t="shared" si="1"/>
        <v>0</v>
      </c>
    </row>
    <row r="27" spans="1:12" x14ac:dyDescent="0.25">
      <c r="A27" s="14" t="s">
        <v>53</v>
      </c>
      <c r="B27" s="12">
        <v>38</v>
      </c>
      <c r="C27" s="12">
        <v>46</v>
      </c>
      <c r="D27" s="169">
        <f t="shared" si="0"/>
        <v>84</v>
      </c>
      <c r="E27" s="50"/>
      <c r="F27" s="166" t="s">
        <v>54</v>
      </c>
      <c r="G27" s="58"/>
      <c r="H27" s="58"/>
      <c r="I27" s="59"/>
      <c r="J27" s="60">
        <f>SUM([1]Enero!J28+[1]Febrero!J28+[1]Marzo!J28)</f>
        <v>0</v>
      </c>
      <c r="K27" s="60">
        <v>44</v>
      </c>
      <c r="L27" s="154">
        <f t="shared" si="1"/>
        <v>44</v>
      </c>
    </row>
    <row r="28" spans="1:12" x14ac:dyDescent="0.25">
      <c r="A28" s="14" t="s">
        <v>55</v>
      </c>
      <c r="B28" s="12">
        <v>52</v>
      </c>
      <c r="C28" s="12">
        <v>71</v>
      </c>
      <c r="D28" s="169">
        <f t="shared" si="0"/>
        <v>123</v>
      </c>
      <c r="E28" s="50"/>
      <c r="F28" s="166" t="s">
        <v>56</v>
      </c>
      <c r="G28" s="58"/>
      <c r="H28" s="58"/>
      <c r="I28" s="59"/>
      <c r="J28" s="60">
        <f>[1]Enero!J29+[1]Febrero!J29+[1]Marzo!J29</f>
        <v>0</v>
      </c>
      <c r="K28" s="60">
        <v>1099</v>
      </c>
      <c r="L28" s="154">
        <f t="shared" si="1"/>
        <v>1099</v>
      </c>
    </row>
    <row r="29" spans="1:12" x14ac:dyDescent="0.25">
      <c r="A29" s="14" t="s">
        <v>57</v>
      </c>
      <c r="B29" s="12">
        <v>144</v>
      </c>
      <c r="C29" s="12">
        <v>884</v>
      </c>
      <c r="D29" s="169">
        <f t="shared" si="0"/>
        <v>1028</v>
      </c>
      <c r="E29" s="50"/>
      <c r="F29" s="166" t="s">
        <v>58</v>
      </c>
      <c r="G29" s="58"/>
      <c r="H29" s="58"/>
      <c r="I29" s="59"/>
      <c r="J29" s="60">
        <v>15843</v>
      </c>
      <c r="K29" s="60">
        <f>[1]Enero!K30+[1]Febrero!K30+[1]Marzo!K30</f>
        <v>0</v>
      </c>
      <c r="L29" s="154">
        <f t="shared" si="1"/>
        <v>15843</v>
      </c>
    </row>
    <row r="30" spans="1:12" x14ac:dyDescent="0.25">
      <c r="A30" s="14" t="s">
        <v>59</v>
      </c>
      <c r="B30" s="12">
        <v>82</v>
      </c>
      <c r="C30" s="12">
        <v>171</v>
      </c>
      <c r="D30" s="169">
        <f t="shared" si="0"/>
        <v>253</v>
      </c>
      <c r="E30" s="50"/>
      <c r="F30" s="166" t="s">
        <v>60</v>
      </c>
      <c r="G30" s="58"/>
      <c r="H30" s="58"/>
      <c r="I30" s="59"/>
      <c r="J30" s="60">
        <v>105616</v>
      </c>
      <c r="K30" s="60">
        <v>42011</v>
      </c>
      <c r="L30" s="154">
        <f t="shared" si="1"/>
        <v>147627</v>
      </c>
    </row>
    <row r="31" spans="1:12" x14ac:dyDescent="0.25">
      <c r="A31" s="14" t="s">
        <v>61</v>
      </c>
      <c r="B31" s="12">
        <v>23</v>
      </c>
      <c r="C31" s="12">
        <v>78</v>
      </c>
      <c r="D31" s="169">
        <f t="shared" si="0"/>
        <v>101</v>
      </c>
      <c r="E31" s="50"/>
      <c r="F31" s="166" t="s">
        <v>62</v>
      </c>
      <c r="G31" s="58"/>
      <c r="H31" s="58"/>
      <c r="I31" s="59"/>
      <c r="J31" s="60">
        <v>399</v>
      </c>
      <c r="K31" s="60">
        <v>615</v>
      </c>
      <c r="L31" s="154">
        <f t="shared" si="1"/>
        <v>1014</v>
      </c>
    </row>
    <row r="32" spans="1:12" x14ac:dyDescent="0.25">
      <c r="A32" s="14" t="s">
        <v>63</v>
      </c>
      <c r="B32" s="12">
        <f>SUM([1]Enero!B33+[1]Febrero!B33+[1]Marzo!B33)</f>
        <v>0</v>
      </c>
      <c r="C32" s="12">
        <f>SUM([1]Enero!C33+[1]Febrero!C33+[1]Marzo!C33)</f>
        <v>0</v>
      </c>
      <c r="D32" s="169">
        <f t="shared" si="0"/>
        <v>0</v>
      </c>
      <c r="E32" s="50"/>
      <c r="F32" s="166" t="s">
        <v>64</v>
      </c>
      <c r="G32" s="58"/>
      <c r="H32" s="58"/>
      <c r="I32" s="59"/>
      <c r="J32" s="60">
        <v>13</v>
      </c>
      <c r="K32" s="60">
        <v>10</v>
      </c>
      <c r="L32" s="154">
        <f t="shared" si="1"/>
        <v>23</v>
      </c>
    </row>
    <row r="33" spans="1:33" s="15" customFormat="1" x14ac:dyDescent="0.25">
      <c r="A33" s="14" t="s">
        <v>65</v>
      </c>
      <c r="B33" s="12">
        <v>193</v>
      </c>
      <c r="C33" s="12">
        <v>229</v>
      </c>
      <c r="D33" s="169">
        <f t="shared" si="0"/>
        <v>422</v>
      </c>
      <c r="E33" s="50"/>
      <c r="F33" s="166" t="s">
        <v>66</v>
      </c>
      <c r="G33" s="58"/>
      <c r="H33" s="58"/>
      <c r="I33" s="59"/>
      <c r="J33" s="60">
        <v>3990</v>
      </c>
      <c r="K33" s="60">
        <v>60</v>
      </c>
      <c r="L33" s="170">
        <f>K33+J33</f>
        <v>4050</v>
      </c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s="15" customFormat="1" x14ac:dyDescent="0.25">
      <c r="A34" s="14" t="s">
        <v>67</v>
      </c>
      <c r="B34" s="12">
        <v>112</v>
      </c>
      <c r="C34" s="12">
        <v>103</v>
      </c>
      <c r="D34" s="169">
        <f t="shared" si="0"/>
        <v>215</v>
      </c>
      <c r="E34" s="50"/>
      <c r="F34" s="167" t="s">
        <v>68</v>
      </c>
      <c r="G34" s="61"/>
      <c r="H34" s="61"/>
      <c r="I34" s="61"/>
      <c r="J34" s="62"/>
      <c r="K34" s="62"/>
      <c r="L34" s="60">
        <f>SUM([1]Enero!L35+[1]Febrero!L35+[1]Marzo!L35)</f>
        <v>0</v>
      </c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x14ac:dyDescent="0.25">
      <c r="A35" s="14" t="s">
        <v>69</v>
      </c>
      <c r="B35" s="12">
        <v>59</v>
      </c>
      <c r="C35" s="12">
        <v>369</v>
      </c>
      <c r="D35" s="169">
        <f t="shared" si="0"/>
        <v>428</v>
      </c>
      <c r="E35" s="50"/>
      <c r="F35" s="168" t="s">
        <v>70</v>
      </c>
      <c r="G35" s="63"/>
      <c r="H35" s="63"/>
      <c r="I35" s="63"/>
      <c r="J35" s="63"/>
      <c r="K35" s="63"/>
      <c r="L35" s="171">
        <v>267</v>
      </c>
    </row>
    <row r="36" spans="1:33" x14ac:dyDescent="0.25">
      <c r="A36" s="14" t="s">
        <v>71</v>
      </c>
      <c r="B36" s="12">
        <f>SUM([1]Enero!B37+[1]Febrero!B37+[1]Marzo!B37)</f>
        <v>0</v>
      </c>
      <c r="C36" s="12">
        <f>SUM([1]Enero!C37+[1]Febrero!C37+[1]Marzo!C37)</f>
        <v>0</v>
      </c>
      <c r="D36" s="169">
        <f t="shared" si="0"/>
        <v>0</v>
      </c>
      <c r="E36" s="50"/>
      <c r="F36" s="168" t="s">
        <v>72</v>
      </c>
      <c r="G36" s="63"/>
      <c r="H36" s="63"/>
      <c r="I36" s="63"/>
      <c r="J36" s="63"/>
      <c r="K36" s="63"/>
      <c r="L36" s="171">
        <v>0</v>
      </c>
    </row>
    <row r="37" spans="1:33" x14ac:dyDescent="0.25">
      <c r="A37" s="14" t="s">
        <v>73</v>
      </c>
      <c r="B37" s="12">
        <v>180</v>
      </c>
      <c r="C37" s="12">
        <v>472</v>
      </c>
      <c r="D37" s="169">
        <f t="shared" si="0"/>
        <v>652</v>
      </c>
      <c r="E37" s="50"/>
      <c r="F37" s="168" t="s">
        <v>74</v>
      </c>
      <c r="G37" s="63"/>
      <c r="H37" s="63"/>
      <c r="I37" s="63"/>
      <c r="J37" s="63"/>
      <c r="K37" s="63"/>
      <c r="L37" s="171">
        <v>0</v>
      </c>
    </row>
    <row r="38" spans="1:33" x14ac:dyDescent="0.25">
      <c r="A38" s="14" t="s">
        <v>75</v>
      </c>
      <c r="B38" s="12">
        <v>282</v>
      </c>
      <c r="C38" s="12">
        <v>567</v>
      </c>
      <c r="D38" s="169">
        <f t="shared" si="0"/>
        <v>849</v>
      </c>
      <c r="E38" s="50"/>
      <c r="F38" s="168" t="s">
        <v>76</v>
      </c>
      <c r="G38" s="63"/>
      <c r="H38" s="63"/>
      <c r="I38" s="63"/>
      <c r="J38" s="63"/>
      <c r="K38" s="63"/>
      <c r="L38" s="171">
        <v>0</v>
      </c>
    </row>
    <row r="39" spans="1:33" x14ac:dyDescent="0.25">
      <c r="A39" s="14" t="s">
        <v>77</v>
      </c>
      <c r="B39" s="12">
        <v>562</v>
      </c>
      <c r="C39" s="12">
        <v>581</v>
      </c>
      <c r="D39" s="169">
        <f t="shared" si="0"/>
        <v>1143</v>
      </c>
      <c r="E39" s="50"/>
      <c r="F39" s="168" t="s">
        <v>78</v>
      </c>
      <c r="G39" s="63"/>
      <c r="H39" s="63"/>
      <c r="I39" s="63"/>
      <c r="J39" s="63"/>
      <c r="K39" s="63"/>
      <c r="L39" s="171">
        <v>2817</v>
      </c>
    </row>
    <row r="40" spans="1:33" x14ac:dyDescent="0.25">
      <c r="A40" s="14" t="s">
        <v>79</v>
      </c>
      <c r="B40" s="12">
        <v>306</v>
      </c>
      <c r="C40" s="12">
        <v>1363</v>
      </c>
      <c r="D40" s="169">
        <f t="shared" si="0"/>
        <v>1669</v>
      </c>
      <c r="E40" s="50"/>
      <c r="F40" s="168" t="s">
        <v>80</v>
      </c>
      <c r="G40" s="63"/>
      <c r="H40" s="63"/>
      <c r="I40" s="63"/>
      <c r="J40" s="63"/>
      <c r="K40" s="63"/>
      <c r="L40" s="171">
        <v>17</v>
      </c>
    </row>
    <row r="41" spans="1:33" x14ac:dyDescent="0.25">
      <c r="A41" s="14" t="s">
        <v>81</v>
      </c>
      <c r="B41" s="12">
        <v>83</v>
      </c>
      <c r="C41" s="12">
        <v>129</v>
      </c>
      <c r="D41" s="169">
        <f t="shared" si="0"/>
        <v>212</v>
      </c>
      <c r="E41" s="50"/>
      <c r="F41" s="168" t="s">
        <v>82</v>
      </c>
      <c r="G41" s="63"/>
      <c r="H41" s="63"/>
      <c r="I41" s="63"/>
      <c r="J41" s="63"/>
      <c r="K41" s="63"/>
      <c r="L41" s="171">
        <v>0</v>
      </c>
    </row>
    <row r="42" spans="1:33" ht="15.75" x14ac:dyDescent="0.25">
      <c r="A42" s="14" t="s">
        <v>83</v>
      </c>
      <c r="B42" s="12">
        <v>85</v>
      </c>
      <c r="C42" s="12">
        <v>136</v>
      </c>
      <c r="D42" s="169">
        <f t="shared" si="0"/>
        <v>221</v>
      </c>
      <c r="E42" s="64"/>
      <c r="F42" s="168" t="s">
        <v>84</v>
      </c>
      <c r="G42" s="63"/>
      <c r="H42" s="63"/>
      <c r="I42" s="63"/>
      <c r="J42" s="63"/>
      <c r="K42" s="63"/>
      <c r="L42" s="171">
        <v>176</v>
      </c>
    </row>
    <row r="43" spans="1:33" ht="15.75" x14ac:dyDescent="0.25">
      <c r="A43" s="14" t="s">
        <v>85</v>
      </c>
      <c r="B43" s="12">
        <v>66</v>
      </c>
      <c r="C43" s="12">
        <v>135</v>
      </c>
      <c r="D43" s="169">
        <f t="shared" si="0"/>
        <v>201</v>
      </c>
      <c r="E43" s="64"/>
      <c r="F43" s="70"/>
      <c r="G43" s="70"/>
      <c r="H43" s="70"/>
      <c r="I43" s="70"/>
      <c r="J43" s="70"/>
      <c r="K43" s="70"/>
      <c r="L43" s="70"/>
    </row>
    <row r="44" spans="1:33" ht="16.5" x14ac:dyDescent="0.3">
      <c r="A44" s="14" t="s">
        <v>86</v>
      </c>
      <c r="B44" s="12">
        <v>229</v>
      </c>
      <c r="C44" s="12">
        <v>422</v>
      </c>
      <c r="D44" s="169">
        <f t="shared" si="0"/>
        <v>651</v>
      </c>
      <c r="E44" s="66"/>
      <c r="F44" s="143" t="s">
        <v>87</v>
      </c>
      <c r="G44" s="143"/>
      <c r="H44" s="143"/>
      <c r="I44" s="143"/>
      <c r="J44" s="140"/>
      <c r="K44" s="140"/>
      <c r="L44" s="140"/>
    </row>
    <row r="45" spans="1:33" ht="16.5" x14ac:dyDescent="0.3">
      <c r="A45" s="14" t="s">
        <v>88</v>
      </c>
      <c r="B45" s="12">
        <v>8</v>
      </c>
      <c r="C45" s="12">
        <v>10</v>
      </c>
      <c r="D45" s="169">
        <f t="shared" si="0"/>
        <v>18</v>
      </c>
      <c r="E45" s="66" t="s">
        <v>89</v>
      </c>
      <c r="F45" s="144" t="s">
        <v>90</v>
      </c>
      <c r="G45" s="145"/>
      <c r="H45" s="145"/>
      <c r="I45" s="145"/>
      <c r="J45" s="145"/>
      <c r="K45" s="146"/>
      <c r="L45" s="141" t="s">
        <v>91</v>
      </c>
    </row>
    <row r="46" spans="1:33" ht="16.5" x14ac:dyDescent="0.3">
      <c r="A46" s="14" t="s">
        <v>92</v>
      </c>
      <c r="B46" s="12">
        <v>58</v>
      </c>
      <c r="C46" s="12">
        <v>125</v>
      </c>
      <c r="D46" s="169">
        <f t="shared" si="0"/>
        <v>183</v>
      </c>
      <c r="E46" s="50"/>
      <c r="F46" s="147" t="s">
        <v>93</v>
      </c>
      <c r="G46" s="67"/>
      <c r="H46" s="67"/>
      <c r="I46" s="67"/>
      <c r="J46" s="68"/>
      <c r="K46" s="69"/>
      <c r="L46" s="142">
        <v>1299</v>
      </c>
    </row>
    <row r="47" spans="1:33" ht="17.25" customHeight="1" x14ac:dyDescent="0.3">
      <c r="A47" s="14" t="s">
        <v>94</v>
      </c>
      <c r="B47" s="12">
        <v>263</v>
      </c>
      <c r="C47" s="12">
        <v>641</v>
      </c>
      <c r="D47" s="169">
        <f t="shared" si="0"/>
        <v>904</v>
      </c>
      <c r="E47" s="50"/>
      <c r="F47" s="147" t="s">
        <v>95</v>
      </c>
      <c r="G47" s="67"/>
      <c r="H47" s="67"/>
      <c r="I47" s="67"/>
      <c r="J47" s="68"/>
      <c r="K47" s="69"/>
      <c r="L47" s="142">
        <v>31</v>
      </c>
      <c r="N47" s="25"/>
      <c r="O47" s="25"/>
      <c r="P47" s="25"/>
      <c r="Q47" s="25"/>
    </row>
    <row r="48" spans="1:33" ht="16.5" x14ac:dyDescent="0.3">
      <c r="A48" s="14" t="s">
        <v>96</v>
      </c>
      <c r="B48" s="12">
        <v>1105</v>
      </c>
      <c r="C48" s="12">
        <v>0</v>
      </c>
      <c r="D48" s="169">
        <f t="shared" si="0"/>
        <v>1105</v>
      </c>
      <c r="E48" s="50"/>
      <c r="F48" s="147" t="s">
        <v>97</v>
      </c>
      <c r="G48" s="67"/>
      <c r="H48" s="67"/>
      <c r="I48" s="67"/>
      <c r="J48" s="68"/>
      <c r="K48" s="69"/>
      <c r="L48" s="142">
        <v>568</v>
      </c>
      <c r="N48" s="25"/>
      <c r="O48" s="25"/>
      <c r="P48" s="25"/>
      <c r="Q48" s="25"/>
    </row>
    <row r="49" spans="1:20" ht="16.5" x14ac:dyDescent="0.3">
      <c r="A49" s="14" t="s">
        <v>98</v>
      </c>
      <c r="B49" s="12">
        <v>5911</v>
      </c>
      <c r="C49" s="12">
        <v>7565</v>
      </c>
      <c r="D49" s="154">
        <f t="shared" si="0"/>
        <v>13476</v>
      </c>
      <c r="E49" s="50"/>
      <c r="F49" s="147" t="s">
        <v>99</v>
      </c>
      <c r="G49" s="67"/>
      <c r="H49" s="67"/>
      <c r="I49" s="67"/>
      <c r="J49" s="68"/>
      <c r="K49" s="69"/>
      <c r="L49" s="142">
        <v>0</v>
      </c>
      <c r="N49" s="25"/>
      <c r="O49" s="25"/>
      <c r="P49" s="25"/>
      <c r="Q49" s="25"/>
    </row>
    <row r="50" spans="1:20" ht="16.5" x14ac:dyDescent="0.3">
      <c r="A50" s="152" t="s">
        <v>100</v>
      </c>
      <c r="B50" s="153">
        <f>SUM(B12:B49)</f>
        <v>16269</v>
      </c>
      <c r="C50" s="153">
        <f>SUM(C12:C49)</f>
        <v>23622</v>
      </c>
      <c r="D50" s="169">
        <f t="shared" si="0"/>
        <v>39891</v>
      </c>
      <c r="E50" s="50"/>
      <c r="F50" s="147" t="s">
        <v>101</v>
      </c>
      <c r="G50" s="67"/>
      <c r="H50" s="67"/>
      <c r="I50" s="67"/>
      <c r="J50" s="68"/>
      <c r="K50" s="69"/>
      <c r="L50" s="142">
        <v>103</v>
      </c>
    </row>
    <row r="51" spans="1:20" ht="16.5" x14ac:dyDescent="0.3">
      <c r="A51" s="109" t="s">
        <v>102</v>
      </c>
      <c r="B51" s="150" t="s">
        <v>103</v>
      </c>
      <c r="C51" s="150"/>
      <c r="D51" s="60">
        <v>23259</v>
      </c>
      <c r="E51" s="50"/>
      <c r="F51" s="147" t="s">
        <v>104</v>
      </c>
      <c r="G51" s="67"/>
      <c r="H51" s="67"/>
      <c r="I51" s="67"/>
      <c r="J51" s="68"/>
      <c r="K51" s="69"/>
      <c r="L51" s="142">
        <v>2370</v>
      </c>
    </row>
    <row r="52" spans="1:20" ht="16.5" x14ac:dyDescent="0.3">
      <c r="A52" s="109" t="s">
        <v>105</v>
      </c>
      <c r="B52" s="109"/>
      <c r="C52" s="109"/>
      <c r="D52" s="151">
        <f>SUM(D51+D50)</f>
        <v>63150</v>
      </c>
      <c r="E52" s="50"/>
      <c r="F52" s="147" t="s">
        <v>106</v>
      </c>
      <c r="G52" s="67"/>
      <c r="H52" s="67"/>
      <c r="I52" s="67"/>
      <c r="J52" s="68"/>
      <c r="K52" s="69"/>
      <c r="L52" s="142">
        <v>69</v>
      </c>
    </row>
    <row r="53" spans="1:20" ht="16.5" x14ac:dyDescent="0.3">
      <c r="A53" s="109" t="s">
        <v>107</v>
      </c>
      <c r="B53" s="109"/>
      <c r="C53" s="109" t="s">
        <v>108</v>
      </c>
      <c r="D53" s="151"/>
      <c r="E53" s="50"/>
      <c r="F53" s="147" t="s">
        <v>109</v>
      </c>
      <c r="G53" s="67"/>
      <c r="H53" s="67"/>
      <c r="I53" s="67"/>
      <c r="J53" s="68"/>
      <c r="K53" s="69"/>
      <c r="L53" s="142">
        <v>0</v>
      </c>
    </row>
    <row r="54" spans="1:20" ht="16.5" x14ac:dyDescent="0.3">
      <c r="A54" s="10"/>
      <c r="B54" s="10"/>
      <c r="C54" s="10"/>
      <c r="D54" s="50"/>
      <c r="E54" s="50"/>
      <c r="F54" s="147" t="s">
        <v>110</v>
      </c>
      <c r="G54" s="67"/>
      <c r="H54" s="67"/>
      <c r="I54" s="67"/>
      <c r="J54" s="68"/>
      <c r="K54" s="69"/>
      <c r="L54" s="142">
        <v>137</v>
      </c>
    </row>
    <row r="55" spans="1:20" ht="16.5" x14ac:dyDescent="0.3">
      <c r="A55" s="10"/>
      <c r="B55" s="10"/>
      <c r="C55" s="10"/>
      <c r="D55" s="50"/>
      <c r="E55" s="50"/>
      <c r="F55" s="147" t="s">
        <v>111</v>
      </c>
      <c r="G55" s="67"/>
      <c r="H55" s="67"/>
      <c r="I55" s="67"/>
      <c r="J55" s="71"/>
      <c r="K55" s="72"/>
      <c r="L55" s="142">
        <v>0</v>
      </c>
    </row>
    <row r="56" spans="1:20" ht="16.5" x14ac:dyDescent="0.3">
      <c r="A56" s="10"/>
      <c r="B56" s="10"/>
      <c r="C56" s="48"/>
      <c r="D56" s="50"/>
      <c r="E56" s="50"/>
      <c r="F56" s="147" t="s">
        <v>112</v>
      </c>
      <c r="G56" s="67"/>
      <c r="H56" s="67"/>
      <c r="I56" s="67"/>
      <c r="J56" s="71"/>
      <c r="K56" s="172"/>
      <c r="L56" s="142">
        <v>99</v>
      </c>
    </row>
    <row r="57" spans="1:20" x14ac:dyDescent="0.25">
      <c r="F57" s="148"/>
      <c r="G57" s="149"/>
      <c r="H57" s="149"/>
      <c r="I57" s="149"/>
      <c r="J57" s="149"/>
      <c r="K57" s="149"/>
    </row>
    <row r="58" spans="1:20" ht="18" customHeight="1" x14ac:dyDescent="0.25">
      <c r="A58" s="18" t="s">
        <v>113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N58" s="29"/>
      <c r="O58" s="29"/>
    </row>
    <row r="59" spans="1:20" x14ac:dyDescent="0.25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18"/>
      <c r="N59" s="18"/>
      <c r="O59" s="18"/>
      <c r="P59" s="18"/>
      <c r="Q59" s="18"/>
      <c r="R59" s="65"/>
      <c r="S59" s="65"/>
    </row>
    <row r="60" spans="1:20" ht="18.75" customHeight="1" x14ac:dyDescent="0.25">
      <c r="A60" s="125" t="s">
        <v>114</v>
      </c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65"/>
      <c r="N60" s="65"/>
      <c r="O60" s="65"/>
      <c r="P60" s="65"/>
      <c r="Q60" s="65"/>
      <c r="R60" s="65"/>
      <c r="S60" s="65"/>
    </row>
    <row r="61" spans="1:20" ht="15.75" x14ac:dyDescent="0.25">
      <c r="A61" s="126" t="s">
        <v>12</v>
      </c>
      <c r="B61" s="129" t="s">
        <v>115</v>
      </c>
      <c r="C61" s="130"/>
      <c r="D61" s="131" t="s">
        <v>116</v>
      </c>
      <c r="E61" s="131"/>
      <c r="F61" s="131"/>
      <c r="G61" s="132" t="s">
        <v>117</v>
      </c>
      <c r="H61" s="129" t="s">
        <v>118</v>
      </c>
      <c r="I61" s="132" t="s">
        <v>119</v>
      </c>
      <c r="J61" s="132" t="s">
        <v>120</v>
      </c>
      <c r="K61" s="132" t="s">
        <v>121</v>
      </c>
      <c r="L61" s="133" t="s">
        <v>122</v>
      </c>
      <c r="M61" s="89"/>
      <c r="N61" s="65"/>
      <c r="O61" s="90"/>
      <c r="P61" s="90"/>
      <c r="Q61" s="65"/>
      <c r="R61" s="65"/>
      <c r="S61" s="65"/>
    </row>
    <row r="62" spans="1:20" ht="15.75" customHeight="1" x14ac:dyDescent="0.25">
      <c r="A62" s="127"/>
      <c r="B62" s="129"/>
      <c r="C62" s="134" t="s">
        <v>123</v>
      </c>
      <c r="D62" s="135" t="s">
        <v>187</v>
      </c>
      <c r="E62" s="135" t="s">
        <v>124</v>
      </c>
      <c r="F62" s="112" t="s">
        <v>125</v>
      </c>
      <c r="G62" s="132"/>
      <c r="H62" s="129"/>
      <c r="I62" s="132"/>
      <c r="J62" s="132"/>
      <c r="K62" s="132"/>
      <c r="L62" s="133"/>
      <c r="M62" s="65"/>
      <c r="N62" s="65"/>
      <c r="O62" s="65"/>
      <c r="P62" s="65"/>
      <c r="Q62" s="65"/>
      <c r="R62" s="65"/>
      <c r="S62" s="65"/>
    </row>
    <row r="63" spans="1:20" x14ac:dyDescent="0.25">
      <c r="A63" s="128" t="s">
        <v>126</v>
      </c>
      <c r="B63" s="136">
        <f>SUM([1]Enero!B66+[1]Febrero!B66+[1]Marzo!B66)</f>
        <v>0</v>
      </c>
      <c r="C63" s="136">
        <f>SUM([1]Enero!C66+[1]Febrero!C66+[1]Marzo!C66)</f>
        <v>0</v>
      </c>
      <c r="D63" s="136">
        <f>SUM([1]Enero!D66+[1]Febrero!D66+[1]Marzo!D66)</f>
        <v>0</v>
      </c>
      <c r="E63" s="136">
        <f>SUM([1]Enero!E66+[1]Febrero!E66+[1]Marzo!E66)</f>
        <v>0</v>
      </c>
      <c r="F63" s="138">
        <f>E63+D63+C63</f>
        <v>0</v>
      </c>
      <c r="G63" s="80">
        <f>SUM([1]Enero!G66+[1]Febrero!G66+[1]Marzo!G66)</f>
        <v>0</v>
      </c>
      <c r="H63" s="80">
        <f>SUM([1]Enero!H66+[1]Febrero!H66+[1]Marzo!H66)</f>
        <v>0</v>
      </c>
      <c r="I63" s="80">
        <f>SUM(H63*$N$64)</f>
        <v>0</v>
      </c>
      <c r="J63" s="81">
        <f>IFERROR(SUM(G63/(I63))*100,0)</f>
        <v>0</v>
      </c>
      <c r="K63" s="82">
        <f>IFERROR(SUM(G63/F63),0)</f>
        <v>0</v>
      </c>
      <c r="L63" s="137">
        <f>IFERROR(([1]Enero!L66+[1]Febrero!L66+[1]Marzo!L66) / $T$63,0)</f>
        <v>0</v>
      </c>
      <c r="M63" s="65"/>
      <c r="N63" s="65"/>
      <c r="O63" s="65"/>
      <c r="P63" s="65"/>
      <c r="Q63" s="65"/>
      <c r="R63" s="65"/>
      <c r="S63" s="65"/>
      <c r="T63" s="30"/>
    </row>
    <row r="64" spans="1:20" x14ac:dyDescent="0.25">
      <c r="A64" s="73" t="s">
        <v>127</v>
      </c>
      <c r="B64" s="78">
        <f>SUM([1]Enero!B67+[1]Febrero!B67+[1]Marzo!B67)</f>
        <v>0</v>
      </c>
      <c r="C64" s="78">
        <f>SUM([1]Enero!C67+[1]Febrero!C67+[1]Marzo!C67)</f>
        <v>0</v>
      </c>
      <c r="D64" s="78">
        <f>SUM([1]Enero!D67+[1]Febrero!D67+[1]Marzo!D67)</f>
        <v>0</v>
      </c>
      <c r="E64" s="78">
        <f>SUM([1]Enero!E67+[1]Febrero!E67+[1]Marzo!E67)</f>
        <v>0</v>
      </c>
      <c r="F64" s="138">
        <f t="shared" ref="F64:F82" si="2">E64+D64+C64</f>
        <v>0</v>
      </c>
      <c r="G64" s="80">
        <f>SUM([1]Enero!G67+[1]Febrero!G67+[1]Marzo!G67)</f>
        <v>0</v>
      </c>
      <c r="H64" s="79">
        <f>SUM([1]Enero!H67+[1]Febrero!H67+[1]Marzo!H67)</f>
        <v>0</v>
      </c>
      <c r="I64" s="80">
        <f t="shared" ref="I64:I65" si="3">SUM(H64*$N$64)</f>
        <v>0</v>
      </c>
      <c r="J64" s="81">
        <f t="shared" ref="J64:J82" si="4">IFERROR(SUM(G64/(I64))*100,0)</f>
        <v>0</v>
      </c>
      <c r="K64" s="82">
        <f t="shared" ref="K64:K82" si="5">IFERROR(SUM(G64/F64),0)</f>
        <v>0</v>
      </c>
      <c r="L64" s="83">
        <f>IFERROR(([1]Enero!L67+[1]Febrero!L67+[1]Marzo!L67) / $T$63,0)</f>
        <v>0</v>
      </c>
      <c r="M64" s="65"/>
      <c r="N64" s="65"/>
      <c r="O64" s="65"/>
      <c r="P64" s="65"/>
      <c r="Q64" s="65"/>
      <c r="R64" s="65"/>
      <c r="S64" s="31"/>
      <c r="T64" s="31"/>
    </row>
    <row r="65" spans="1:20" ht="15" customHeight="1" x14ac:dyDescent="0.25">
      <c r="A65" s="73" t="s">
        <v>128</v>
      </c>
      <c r="B65" s="78">
        <f>SUM([1]Enero!B68+[1]Febrero!B68+[1]Marzo!B68)</f>
        <v>0</v>
      </c>
      <c r="C65" s="78">
        <f>SUM([1]Enero!C68+[1]Febrero!C68+[1]Marzo!C68)</f>
        <v>0</v>
      </c>
      <c r="D65" s="78">
        <f>SUM([1]Enero!D68+[1]Febrero!D68+[1]Marzo!D68)</f>
        <v>0</v>
      </c>
      <c r="E65" s="78">
        <f>SUM([1]Enero!E68+[1]Febrero!E68+[1]Marzo!E68)</f>
        <v>0</v>
      </c>
      <c r="F65" s="138">
        <f t="shared" si="2"/>
        <v>0</v>
      </c>
      <c r="G65" s="80">
        <f>SUM([1]Enero!G68+[1]Febrero!G68+[1]Marzo!G68)</f>
        <v>0</v>
      </c>
      <c r="H65" s="79">
        <f>SUM([1]Enero!H68+[1]Febrero!H68+[1]Marzo!H68)</f>
        <v>0</v>
      </c>
      <c r="I65" s="80">
        <f t="shared" si="3"/>
        <v>0</v>
      </c>
      <c r="J65" s="81">
        <f t="shared" si="4"/>
        <v>0</v>
      </c>
      <c r="K65" s="82">
        <f t="shared" si="5"/>
        <v>0</v>
      </c>
      <c r="L65" s="83">
        <f>IFERROR(([1]Enero!L68+[1]Febrero!L68+[1]Marzo!L68) / $T$63,0)</f>
        <v>0</v>
      </c>
      <c r="M65" s="65"/>
      <c r="N65" s="32"/>
      <c r="O65" s="32"/>
      <c r="P65" s="32"/>
      <c r="Q65" s="33"/>
      <c r="R65" s="33"/>
      <c r="S65" s="33"/>
      <c r="T65" s="31"/>
    </row>
    <row r="66" spans="1:20" x14ac:dyDescent="0.25">
      <c r="A66" s="73" t="s">
        <v>129</v>
      </c>
      <c r="B66" s="78">
        <v>100</v>
      </c>
      <c r="C66" s="78">
        <v>100</v>
      </c>
      <c r="D66" s="78">
        <v>0</v>
      </c>
      <c r="E66" s="78">
        <f>SUM([1]Enero!E69+[1]Febrero!E69+[1]Marzo!E69)</f>
        <v>0</v>
      </c>
      <c r="F66" s="138">
        <f t="shared" si="2"/>
        <v>100</v>
      </c>
      <c r="G66" s="80">
        <v>310</v>
      </c>
      <c r="H66" s="79">
        <v>8</v>
      </c>
      <c r="I66" s="80">
        <v>728</v>
      </c>
      <c r="J66" s="81">
        <f t="shared" si="4"/>
        <v>42.582417582417584</v>
      </c>
      <c r="K66" s="82">
        <f t="shared" si="5"/>
        <v>3.1</v>
      </c>
      <c r="L66" s="83">
        <f>IFERROR(([1]Enero!L69+[1]Febrero!L69+[1]Marzo!L69) / $T$63,0)</f>
        <v>0</v>
      </c>
      <c r="M66" s="65"/>
      <c r="N66" s="32"/>
      <c r="O66" s="32"/>
      <c r="P66" s="32"/>
      <c r="Q66" s="33"/>
      <c r="R66" s="33"/>
      <c r="S66" s="33"/>
      <c r="T66" s="31"/>
    </row>
    <row r="67" spans="1:20" x14ac:dyDescent="0.25">
      <c r="A67" s="73" t="s">
        <v>130</v>
      </c>
      <c r="B67" s="78">
        <v>199</v>
      </c>
      <c r="C67" s="78">
        <v>180</v>
      </c>
      <c r="D67" s="78">
        <v>2</v>
      </c>
      <c r="E67" s="78">
        <v>11</v>
      </c>
      <c r="F67" s="138">
        <f t="shared" si="2"/>
        <v>193</v>
      </c>
      <c r="G67" s="80">
        <v>870</v>
      </c>
      <c r="H67" s="79">
        <v>22</v>
      </c>
      <c r="I67" s="80">
        <v>2002</v>
      </c>
      <c r="J67" s="81">
        <f t="shared" si="4"/>
        <v>43.456543456543457</v>
      </c>
      <c r="K67" s="82">
        <f t="shared" si="5"/>
        <v>4.5077720207253886</v>
      </c>
      <c r="L67" s="83">
        <f>IFERROR(([1]Enero!L70+[1]Febrero!L70+[1]Marzo!L70) / $T$63,0)</f>
        <v>0</v>
      </c>
      <c r="M67" s="65"/>
      <c r="N67" s="32"/>
      <c r="O67" s="32"/>
      <c r="P67" s="32"/>
      <c r="Q67" s="33"/>
      <c r="R67" s="33"/>
      <c r="S67" s="33"/>
      <c r="T67" s="31"/>
    </row>
    <row r="68" spans="1:20" x14ac:dyDescent="0.25">
      <c r="A68" s="73" t="s">
        <v>131</v>
      </c>
      <c r="B68" s="78">
        <v>113</v>
      </c>
      <c r="C68" s="78">
        <v>95</v>
      </c>
      <c r="D68" s="78">
        <v>0</v>
      </c>
      <c r="E68" s="78">
        <v>0</v>
      </c>
      <c r="F68" s="138">
        <f t="shared" si="2"/>
        <v>95</v>
      </c>
      <c r="G68" s="80">
        <v>478</v>
      </c>
      <c r="H68" s="79">
        <v>10</v>
      </c>
      <c r="I68" s="80">
        <v>910</v>
      </c>
      <c r="J68" s="81">
        <f t="shared" si="4"/>
        <v>52.527472527472533</v>
      </c>
      <c r="K68" s="82">
        <f t="shared" si="5"/>
        <v>5.0315789473684207</v>
      </c>
      <c r="L68" s="83">
        <f>IFERROR(([1]Enero!L71+[1]Febrero!L71+[1]Marzo!L71) / $T$63,0)</f>
        <v>0</v>
      </c>
      <c r="M68" s="65"/>
      <c r="N68" s="32"/>
      <c r="O68" s="32"/>
      <c r="P68" s="32"/>
      <c r="Q68" s="33"/>
      <c r="R68" s="33"/>
      <c r="S68" s="33"/>
      <c r="T68" s="31"/>
    </row>
    <row r="69" spans="1:20" x14ac:dyDescent="0.25">
      <c r="A69" s="73" t="s">
        <v>132</v>
      </c>
      <c r="B69" s="78">
        <v>59</v>
      </c>
      <c r="C69" s="78">
        <v>45</v>
      </c>
      <c r="D69" s="78">
        <v>0</v>
      </c>
      <c r="E69" s="78">
        <v>0</v>
      </c>
      <c r="F69" s="138">
        <f t="shared" si="2"/>
        <v>45</v>
      </c>
      <c r="G69" s="80">
        <v>165</v>
      </c>
      <c r="H69" s="79">
        <v>8</v>
      </c>
      <c r="I69" s="80">
        <v>728</v>
      </c>
      <c r="J69" s="81">
        <f t="shared" si="4"/>
        <v>22.664835164835164</v>
      </c>
      <c r="K69" s="82">
        <f t="shared" si="5"/>
        <v>3.6666666666666665</v>
      </c>
      <c r="L69" s="83">
        <f>IFERROR(([1]Enero!L72+[1]Febrero!L72+[1]Marzo!L72) / $T$63,0)</f>
        <v>0</v>
      </c>
      <c r="M69" s="65"/>
      <c r="N69" s="91"/>
      <c r="O69" s="92"/>
      <c r="P69" s="91"/>
      <c r="Q69" s="91"/>
      <c r="R69" s="91"/>
      <c r="S69" s="91"/>
      <c r="T69" s="31"/>
    </row>
    <row r="70" spans="1:20" ht="15" customHeight="1" x14ac:dyDescent="0.25">
      <c r="A70" s="73" t="s">
        <v>133</v>
      </c>
      <c r="B70" s="78">
        <v>95</v>
      </c>
      <c r="C70" s="78">
        <v>70</v>
      </c>
      <c r="D70" s="78">
        <f>SUM([1]Enero!D73+[1]Febrero!D73+[1]Marzo!D73)</f>
        <v>0</v>
      </c>
      <c r="E70" s="78">
        <v>7</v>
      </c>
      <c r="F70" s="138">
        <f t="shared" si="2"/>
        <v>77</v>
      </c>
      <c r="G70" s="80">
        <v>412</v>
      </c>
      <c r="H70" s="79">
        <v>19</v>
      </c>
      <c r="I70" s="80">
        <v>1759</v>
      </c>
      <c r="J70" s="81">
        <f t="shared" si="4"/>
        <v>23.422399090392268</v>
      </c>
      <c r="K70" s="82">
        <f t="shared" si="5"/>
        <v>5.3506493506493502</v>
      </c>
      <c r="L70" s="83">
        <f>IFERROR(([1]Enero!L73+[1]Febrero!L73+[1]Marzo!L73) / $T$63,0)</f>
        <v>0</v>
      </c>
      <c r="M70" s="65"/>
      <c r="N70" s="33"/>
      <c r="O70" s="33"/>
      <c r="P70" s="33"/>
      <c r="Q70" s="93"/>
      <c r="R70" s="93"/>
      <c r="S70" s="93"/>
      <c r="T70" s="31"/>
    </row>
    <row r="71" spans="1:20" x14ac:dyDescent="0.25">
      <c r="A71" s="73" t="s">
        <v>134</v>
      </c>
      <c r="B71" s="78">
        <v>73</v>
      </c>
      <c r="C71" s="78">
        <v>62</v>
      </c>
      <c r="D71" s="78">
        <f>SUM([1]Enero!D74+[1]Febrero!D74+[1]Marzo!D74)</f>
        <v>0</v>
      </c>
      <c r="E71" s="78">
        <v>0</v>
      </c>
      <c r="F71" s="138">
        <f t="shared" si="2"/>
        <v>62</v>
      </c>
      <c r="G71" s="80">
        <v>219</v>
      </c>
      <c r="H71" s="79">
        <v>10</v>
      </c>
      <c r="I71" s="80">
        <v>910</v>
      </c>
      <c r="J71" s="81">
        <f t="shared" si="4"/>
        <v>24.065934065934066</v>
      </c>
      <c r="K71" s="82">
        <f t="shared" si="5"/>
        <v>3.532258064516129</v>
      </c>
      <c r="L71" s="83">
        <f>IFERROR(([1]Enero!L74+[1]Febrero!L74+[1]Marzo!L74) / $T$63,0)</f>
        <v>0</v>
      </c>
      <c r="M71" s="65"/>
      <c r="N71" s="33"/>
      <c r="O71" s="33"/>
      <c r="P71" s="33"/>
      <c r="Q71" s="93"/>
      <c r="R71" s="93"/>
      <c r="S71" s="93"/>
      <c r="T71" s="31"/>
    </row>
    <row r="72" spans="1:20" x14ac:dyDescent="0.25">
      <c r="A72" s="73" t="s">
        <v>135</v>
      </c>
      <c r="B72" s="78">
        <v>62</v>
      </c>
      <c r="C72" s="78">
        <v>58</v>
      </c>
      <c r="D72" s="78">
        <v>4</v>
      </c>
      <c r="E72" s="78">
        <v>0</v>
      </c>
      <c r="F72" s="138">
        <f t="shared" si="2"/>
        <v>62</v>
      </c>
      <c r="G72" s="80">
        <v>188</v>
      </c>
      <c r="H72" s="79">
        <v>10</v>
      </c>
      <c r="I72" s="80">
        <v>910</v>
      </c>
      <c r="J72" s="81">
        <f t="shared" si="4"/>
        <v>20.659340659340657</v>
      </c>
      <c r="K72" s="82">
        <f t="shared" si="5"/>
        <v>3.032258064516129</v>
      </c>
      <c r="L72" s="83">
        <f>IFERROR(([1]Enero!L75+[1]Febrero!L75+[1]Marzo!L75) / $T$63,0)</f>
        <v>0</v>
      </c>
      <c r="M72" s="65"/>
      <c r="N72" s="33"/>
      <c r="O72" s="33"/>
      <c r="P72" s="33"/>
      <c r="Q72" s="93"/>
      <c r="R72" s="93"/>
      <c r="S72" s="93"/>
      <c r="T72" s="31"/>
    </row>
    <row r="73" spans="1:20" ht="15" customHeight="1" x14ac:dyDescent="0.25">
      <c r="A73" s="73" t="s">
        <v>136</v>
      </c>
      <c r="B73" s="78">
        <v>314</v>
      </c>
      <c r="C73" s="78">
        <v>257</v>
      </c>
      <c r="D73" s="78">
        <v>0</v>
      </c>
      <c r="E73" s="78">
        <v>66</v>
      </c>
      <c r="F73" s="138">
        <f t="shared" si="2"/>
        <v>323</v>
      </c>
      <c r="G73" s="80">
        <v>1301</v>
      </c>
      <c r="H73" s="79">
        <v>19</v>
      </c>
      <c r="I73" s="80">
        <v>1699</v>
      </c>
      <c r="J73" s="81">
        <f t="shared" si="4"/>
        <v>76.574455562095352</v>
      </c>
      <c r="K73" s="82">
        <f t="shared" si="5"/>
        <v>4.0278637770897836</v>
      </c>
      <c r="L73" s="83">
        <f>IFERROR(([1]Enero!L76+[1]Febrero!L76+[1]Marzo!L76) / $T$63,0)</f>
        <v>0</v>
      </c>
      <c r="M73" s="65"/>
      <c r="N73" s="32"/>
      <c r="O73" s="32"/>
      <c r="P73" s="32"/>
      <c r="Q73" s="91"/>
      <c r="R73" s="91"/>
      <c r="S73" s="91"/>
    </row>
    <row r="74" spans="1:20" x14ac:dyDescent="0.25">
      <c r="A74" s="73" t="s">
        <v>137</v>
      </c>
      <c r="B74" s="78">
        <v>0</v>
      </c>
      <c r="C74" s="78">
        <v>0</v>
      </c>
      <c r="D74" s="78">
        <f>SUM([1]Enero!D77+[1]Febrero!D77+[1]Marzo!D77)</f>
        <v>0</v>
      </c>
      <c r="E74" s="78">
        <v>0</v>
      </c>
      <c r="F74" s="138">
        <f t="shared" si="2"/>
        <v>0</v>
      </c>
      <c r="G74" s="80">
        <v>0</v>
      </c>
      <c r="H74" s="79">
        <v>0</v>
      </c>
      <c r="I74" s="80">
        <v>0</v>
      </c>
      <c r="J74" s="81">
        <f t="shared" si="4"/>
        <v>0</v>
      </c>
      <c r="K74" s="82">
        <f t="shared" si="5"/>
        <v>0</v>
      </c>
      <c r="L74" s="83">
        <f>IFERROR(([1]Enero!L77+[1]Febrero!L77+[1]Marzo!L77) / $T$63,0)</f>
        <v>0</v>
      </c>
      <c r="M74" s="65"/>
      <c r="N74" s="32"/>
      <c r="O74" s="32"/>
      <c r="P74" s="32"/>
      <c r="Q74" s="91"/>
      <c r="R74" s="91"/>
      <c r="S74" s="91"/>
    </row>
    <row r="75" spans="1:20" x14ac:dyDescent="0.25">
      <c r="A75" s="73" t="s">
        <v>138</v>
      </c>
      <c r="B75" s="78">
        <v>0</v>
      </c>
      <c r="C75" s="78">
        <v>0</v>
      </c>
      <c r="D75" s="78">
        <f>SUM([1]Enero!D78+[1]Febrero!D78+[1]Marzo!D78)</f>
        <v>0</v>
      </c>
      <c r="E75" s="78">
        <v>0</v>
      </c>
      <c r="F75" s="138">
        <f t="shared" si="2"/>
        <v>0</v>
      </c>
      <c r="G75" s="80">
        <v>0</v>
      </c>
      <c r="H75" s="79">
        <v>0</v>
      </c>
      <c r="I75" s="80">
        <v>0</v>
      </c>
      <c r="J75" s="81">
        <f t="shared" si="4"/>
        <v>0</v>
      </c>
      <c r="K75" s="82">
        <f t="shared" si="5"/>
        <v>0</v>
      </c>
      <c r="L75" s="83">
        <f>IFERROR(([1]Enero!L78+[1]Febrero!L78+[1]Marzo!L78) / $T$63,0)</f>
        <v>0</v>
      </c>
      <c r="M75" s="65"/>
      <c r="N75" s="32"/>
      <c r="O75" s="32"/>
      <c r="P75" s="32"/>
      <c r="Q75" s="91"/>
      <c r="R75" s="91"/>
      <c r="S75" s="91"/>
    </row>
    <row r="76" spans="1:20" x14ac:dyDescent="0.25">
      <c r="A76" s="73" t="s">
        <v>139</v>
      </c>
      <c r="B76" s="78">
        <v>162</v>
      </c>
      <c r="C76" s="78">
        <v>156</v>
      </c>
      <c r="D76" s="78">
        <f>SUM([1]Enero!D79+[1]Febrero!D79+[1]Marzo!D79)</f>
        <v>0</v>
      </c>
      <c r="E76" s="78">
        <v>3</v>
      </c>
      <c r="F76" s="138">
        <f t="shared" si="2"/>
        <v>159</v>
      </c>
      <c r="G76" s="80">
        <v>563</v>
      </c>
      <c r="H76" s="79">
        <v>13</v>
      </c>
      <c r="I76" s="80">
        <v>1183</v>
      </c>
      <c r="J76" s="81">
        <f t="shared" si="4"/>
        <v>47.590870667793745</v>
      </c>
      <c r="K76" s="82">
        <f t="shared" si="5"/>
        <v>3.540880503144654</v>
      </c>
      <c r="L76" s="83">
        <f>IFERROR(([1]Enero!L79+[1]Febrero!L79+[1]Marzo!L79) / $T$63,0)</f>
        <v>0</v>
      </c>
      <c r="M76" s="65"/>
      <c r="N76" s="32"/>
      <c r="O76" s="32"/>
      <c r="P76" s="32"/>
      <c r="Q76" s="91"/>
      <c r="R76" s="91"/>
      <c r="S76" s="91"/>
    </row>
    <row r="77" spans="1:20" ht="15" customHeight="1" x14ac:dyDescent="0.25">
      <c r="A77" s="73" t="s">
        <v>140</v>
      </c>
      <c r="B77" s="78">
        <v>114</v>
      </c>
      <c r="C77" s="78">
        <v>76</v>
      </c>
      <c r="D77" s="78">
        <v>0</v>
      </c>
      <c r="E77" s="78">
        <v>2</v>
      </c>
      <c r="F77" s="138">
        <f t="shared" si="2"/>
        <v>78</v>
      </c>
      <c r="G77" s="80">
        <v>348</v>
      </c>
      <c r="H77" s="79">
        <v>14</v>
      </c>
      <c r="I77" s="80">
        <v>1274</v>
      </c>
      <c r="J77" s="81">
        <f t="shared" si="4"/>
        <v>27.315541601255887</v>
      </c>
      <c r="K77" s="82">
        <f t="shared" si="5"/>
        <v>4.4615384615384617</v>
      </c>
      <c r="L77" s="83">
        <f>IFERROR(([1]Enero!L80+[1]Febrero!L80+[1]Marzo!L80) / $T$63,0)</f>
        <v>0</v>
      </c>
      <c r="M77" s="65"/>
      <c r="N77" s="33"/>
      <c r="O77" s="33"/>
      <c r="P77" s="33"/>
      <c r="Q77" s="65"/>
      <c r="R77" s="65"/>
      <c r="S77" s="65"/>
    </row>
    <row r="78" spans="1:20" x14ac:dyDescent="0.25">
      <c r="A78" s="73" t="s">
        <v>141</v>
      </c>
      <c r="B78" s="78">
        <v>92</v>
      </c>
      <c r="C78" s="78">
        <v>74</v>
      </c>
      <c r="D78" s="78">
        <f>SUM([1]Enero!D81+[1]Febrero!D81+[1]Marzo!D81)</f>
        <v>0</v>
      </c>
      <c r="E78" s="78">
        <v>1</v>
      </c>
      <c r="F78" s="138">
        <f t="shared" si="2"/>
        <v>75</v>
      </c>
      <c r="G78" s="80">
        <v>219</v>
      </c>
      <c r="H78" s="79">
        <v>10</v>
      </c>
      <c r="I78" s="80">
        <v>910</v>
      </c>
      <c r="J78" s="81">
        <f t="shared" si="4"/>
        <v>24.065934065934066</v>
      </c>
      <c r="K78" s="82">
        <f t="shared" si="5"/>
        <v>2.92</v>
      </c>
      <c r="L78" s="83">
        <f>IFERROR(([1]Enero!L81+[1]Febrero!L81+[1]Marzo!L81) / $T$63,0)</f>
        <v>0</v>
      </c>
      <c r="M78" s="65"/>
      <c r="N78" s="33"/>
      <c r="O78" s="33"/>
      <c r="P78" s="33"/>
      <c r="Q78" s="65"/>
      <c r="R78" s="65"/>
      <c r="S78" s="65"/>
    </row>
    <row r="79" spans="1:20" x14ac:dyDescent="0.25">
      <c r="A79" s="73" t="s">
        <v>142</v>
      </c>
      <c r="B79" s="78">
        <v>0</v>
      </c>
      <c r="C79" s="78">
        <v>0</v>
      </c>
      <c r="D79" s="78">
        <f>SUM([1]Enero!D82+[1]Febrero!D82+[1]Marzo!D82)</f>
        <v>0</v>
      </c>
      <c r="E79" s="78">
        <v>0</v>
      </c>
      <c r="F79" s="138">
        <f t="shared" si="2"/>
        <v>0</v>
      </c>
      <c r="G79" s="80">
        <v>0</v>
      </c>
      <c r="H79" s="79">
        <v>0</v>
      </c>
      <c r="I79" s="80">
        <v>0</v>
      </c>
      <c r="J79" s="81">
        <f t="shared" si="4"/>
        <v>0</v>
      </c>
      <c r="K79" s="82">
        <f t="shared" si="5"/>
        <v>0</v>
      </c>
      <c r="L79" s="83">
        <f>IFERROR(([1]Enero!L82+[1]Febrero!L82+[1]Marzo!L82) / $T$63,0)</f>
        <v>0</v>
      </c>
      <c r="M79" s="65"/>
      <c r="N79" s="33"/>
      <c r="O79" s="33"/>
      <c r="P79" s="33"/>
      <c r="Q79" s="65"/>
      <c r="R79" s="65"/>
      <c r="S79" s="65"/>
    </row>
    <row r="80" spans="1:20" x14ac:dyDescent="0.25">
      <c r="A80" s="73" t="s">
        <v>143</v>
      </c>
      <c r="B80" s="78">
        <v>61</v>
      </c>
      <c r="C80" s="78">
        <v>61</v>
      </c>
      <c r="D80" s="78">
        <f>SUM([1]Enero!D83+[1]Febrero!D83+[1]Marzo!D83)</f>
        <v>0</v>
      </c>
      <c r="E80" s="78">
        <v>0</v>
      </c>
      <c r="F80" s="138">
        <f t="shared" si="2"/>
        <v>61</v>
      </c>
      <c r="G80" s="80">
        <v>203</v>
      </c>
      <c r="H80" s="79">
        <v>9</v>
      </c>
      <c r="I80" s="80">
        <v>819</v>
      </c>
      <c r="J80" s="81">
        <f t="shared" si="4"/>
        <v>24.786324786324787</v>
      </c>
      <c r="K80" s="82">
        <f t="shared" si="5"/>
        <v>3.3278688524590163</v>
      </c>
      <c r="L80" s="83">
        <f>IFERROR(([1]Enero!L83+[1]Febrero!L83+[1]Marzo!L83) / $T$63,0)</f>
        <v>0</v>
      </c>
      <c r="M80" s="65"/>
      <c r="N80" s="33"/>
      <c r="O80" s="33"/>
      <c r="P80" s="33"/>
      <c r="Q80" s="65"/>
      <c r="R80" s="65"/>
      <c r="S80" s="65"/>
    </row>
    <row r="81" spans="1:19" x14ac:dyDescent="0.25">
      <c r="A81" s="73" t="s">
        <v>144</v>
      </c>
      <c r="B81" s="78">
        <v>83</v>
      </c>
      <c r="C81" s="78">
        <v>57</v>
      </c>
      <c r="D81" s="78">
        <v>0</v>
      </c>
      <c r="E81" s="78">
        <v>19</v>
      </c>
      <c r="F81" s="138">
        <f t="shared" si="2"/>
        <v>76</v>
      </c>
      <c r="G81" s="80">
        <v>635</v>
      </c>
      <c r="H81" s="79">
        <v>18</v>
      </c>
      <c r="I81" s="80">
        <v>1638</v>
      </c>
      <c r="J81" s="81">
        <f t="shared" si="4"/>
        <v>38.766788766788771</v>
      </c>
      <c r="K81" s="82">
        <f t="shared" si="5"/>
        <v>8.3552631578947363</v>
      </c>
      <c r="L81" s="83">
        <f>IFERROR(([1]Enero!L84+[1]Febrero!L84+[1]Marzo!L84) / $T$63,0)</f>
        <v>0</v>
      </c>
      <c r="M81" s="65"/>
      <c r="N81" s="65"/>
      <c r="O81" s="65"/>
      <c r="P81" s="65"/>
      <c r="Q81" s="65"/>
      <c r="R81" s="65"/>
      <c r="S81" s="65"/>
    </row>
    <row r="82" spans="1:19" x14ac:dyDescent="0.25">
      <c r="A82" s="73" t="s">
        <v>145</v>
      </c>
      <c r="B82" s="78">
        <v>35</v>
      </c>
      <c r="C82" s="78">
        <v>31</v>
      </c>
      <c r="D82" s="78">
        <v>0</v>
      </c>
      <c r="E82" s="78">
        <v>4</v>
      </c>
      <c r="F82" s="138">
        <f t="shared" si="2"/>
        <v>35</v>
      </c>
      <c r="G82" s="80">
        <v>175</v>
      </c>
      <c r="H82" s="79">
        <v>6</v>
      </c>
      <c r="I82" s="80">
        <v>516</v>
      </c>
      <c r="J82" s="81">
        <f t="shared" si="4"/>
        <v>33.914728682170541</v>
      </c>
      <c r="K82" s="82">
        <f t="shared" si="5"/>
        <v>5</v>
      </c>
      <c r="L82" s="83">
        <f>IFERROR(([1]Enero!L85+[1]Febrero!L85+[1]Marzo!L85) / $T$63,0)</f>
        <v>0</v>
      </c>
      <c r="M82" s="65"/>
      <c r="N82" s="65"/>
      <c r="O82" s="65"/>
      <c r="P82" s="65"/>
      <c r="Q82" s="65"/>
      <c r="R82" s="65"/>
      <c r="S82" s="65"/>
    </row>
    <row r="83" spans="1:19" x14ac:dyDescent="0.25">
      <c r="A83" s="120" t="s">
        <v>18</v>
      </c>
      <c r="B83" s="121">
        <f t="shared" ref="B83:G83" si="6">SUM(B63:B82)</f>
        <v>1562</v>
      </c>
      <c r="C83" s="121">
        <f t="shared" si="6"/>
        <v>1322</v>
      </c>
      <c r="D83" s="121">
        <f t="shared" si="6"/>
        <v>6</v>
      </c>
      <c r="E83" s="121">
        <f t="shared" si="6"/>
        <v>113</v>
      </c>
      <c r="F83" s="139">
        <f t="shared" si="6"/>
        <v>1441</v>
      </c>
      <c r="G83" s="122">
        <f t="shared" si="6"/>
        <v>6086</v>
      </c>
      <c r="H83" s="123" t="s">
        <v>185</v>
      </c>
      <c r="I83" s="122">
        <v>15986</v>
      </c>
      <c r="J83" s="124">
        <f>IFERROR(SUM(G83/I83)*100,0)</f>
        <v>38.070811960465406</v>
      </c>
      <c r="K83" s="124">
        <f>IFERROR(SUM(G83/F83),0)</f>
        <v>4.2234559333795971</v>
      </c>
      <c r="L83" s="122">
        <f>SUM(L63:L82)</f>
        <v>0</v>
      </c>
      <c r="M83" s="65"/>
      <c r="N83" s="65"/>
      <c r="O83" s="65"/>
      <c r="P83" s="65"/>
      <c r="Q83" s="65"/>
      <c r="R83" s="65"/>
      <c r="S83" s="65"/>
    </row>
    <row r="84" spans="1:19" x14ac:dyDescent="0.25">
      <c r="A84" s="74"/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65"/>
      <c r="N84" s="65"/>
      <c r="O84" s="65"/>
      <c r="P84" s="65"/>
      <c r="Q84" s="65"/>
      <c r="R84" s="65"/>
      <c r="S84" s="65"/>
    </row>
    <row r="85" spans="1:19" ht="15.75" x14ac:dyDescent="0.25">
      <c r="A85" s="87" t="s">
        <v>146</v>
      </c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36"/>
      <c r="M85" s="34"/>
      <c r="N85" s="34"/>
      <c r="O85" s="35"/>
      <c r="P85" s="35"/>
      <c r="Q85" s="35"/>
    </row>
    <row r="86" spans="1:19" ht="15.75" x14ac:dyDescent="0.25">
      <c r="A86" s="106" t="s">
        <v>147</v>
      </c>
      <c r="B86" s="106"/>
      <c r="C86" s="107" t="s">
        <v>148</v>
      </c>
      <c r="D86" s="107"/>
      <c r="E86" s="107"/>
      <c r="F86" s="107"/>
      <c r="G86" s="107"/>
      <c r="H86" s="107"/>
      <c r="I86" s="107"/>
      <c r="J86" s="107"/>
      <c r="K86" s="108"/>
      <c r="L86" s="84"/>
      <c r="M86" s="36"/>
      <c r="N86" s="37"/>
      <c r="O86" s="37"/>
      <c r="P86" s="37"/>
      <c r="Q86" s="37"/>
      <c r="R86" s="35"/>
    </row>
    <row r="87" spans="1:19" x14ac:dyDescent="0.25">
      <c r="A87" s="106"/>
      <c r="B87" s="106"/>
      <c r="C87" s="109" t="s">
        <v>149</v>
      </c>
      <c r="D87" s="110" t="s">
        <v>150</v>
      </c>
      <c r="E87" s="110" t="s">
        <v>151</v>
      </c>
      <c r="F87" s="110" t="s">
        <v>152</v>
      </c>
      <c r="G87" s="110" t="s">
        <v>153</v>
      </c>
      <c r="H87" s="110" t="s">
        <v>154</v>
      </c>
      <c r="I87" s="111" t="s">
        <v>155</v>
      </c>
      <c r="J87" s="112" t="s">
        <v>156</v>
      </c>
      <c r="K87" s="110" t="s">
        <v>18</v>
      </c>
      <c r="L87" s="85"/>
      <c r="M87" s="38"/>
      <c r="N87" s="39"/>
      <c r="O87" s="35"/>
      <c r="P87" s="35"/>
      <c r="Q87" s="35"/>
      <c r="R87" s="35"/>
    </row>
    <row r="88" spans="1:19" x14ac:dyDescent="0.25">
      <c r="A88" s="113" t="s">
        <v>157</v>
      </c>
      <c r="B88" s="111" t="s">
        <v>158</v>
      </c>
      <c r="C88" s="114">
        <f>[1]Enero!C91+[1]Febrero!C91+[1]Marzo!C91</f>
        <v>0</v>
      </c>
      <c r="D88" s="114">
        <f>[1]Enero!D91+[1]Febrero!D91+[1]Marzo!D91</f>
        <v>0</v>
      </c>
      <c r="E88" s="114">
        <f>[1]Enero!E91+[1]Febrero!E91+[1]Marzo!E91</f>
        <v>0</v>
      </c>
      <c r="F88" s="114">
        <f>[1]Enero!F91+[1]Febrero!F91+[1]Marzo!F91</f>
        <v>0</v>
      </c>
      <c r="G88" s="114">
        <f>[1]Enero!G91+[1]Febrero!G91+[1]Marzo!G91</f>
        <v>0</v>
      </c>
      <c r="H88" s="114">
        <f>[1]Enero!H91+[1]Febrero!H91+[1]Marzo!H91</f>
        <v>0</v>
      </c>
      <c r="I88" s="114">
        <f>[1]Enero!I91+[1]Febrero!I91+[1]Marzo!I91</f>
        <v>0</v>
      </c>
      <c r="J88" s="114">
        <f>[1]Enero!J91+[1]Febrero!J91+[1]Marzo!J91</f>
        <v>0</v>
      </c>
      <c r="K88" s="115">
        <f t="shared" ref="K88:K96" si="7">SUM(J88+I88+H88+G88+F88+E88+D88+C88)</f>
        <v>0</v>
      </c>
      <c r="L88" s="85"/>
      <c r="M88" s="35"/>
      <c r="N88" s="35"/>
      <c r="O88" s="35"/>
      <c r="P88" s="35"/>
      <c r="Q88" s="35"/>
      <c r="R88" s="35"/>
    </row>
    <row r="89" spans="1:19" x14ac:dyDescent="0.25">
      <c r="A89" s="113"/>
      <c r="B89" s="111" t="s">
        <v>159</v>
      </c>
      <c r="C89" s="114">
        <f>[1]Enero!C92+[1]Febrero!C92+[1]Marzo!C92</f>
        <v>0</v>
      </c>
      <c r="D89" s="114">
        <f>[1]Enero!D92+[1]Febrero!D92+[1]Marzo!D92</f>
        <v>0</v>
      </c>
      <c r="E89" s="114">
        <f>[1]Enero!E92+[1]Febrero!E92+[1]Marzo!E92</f>
        <v>0</v>
      </c>
      <c r="F89" s="114">
        <f>[1]Enero!F92+[1]Febrero!F92+[1]Marzo!F92</f>
        <v>0</v>
      </c>
      <c r="G89" s="114">
        <f>[1]Enero!G92+[1]Febrero!G92+[1]Marzo!G92</f>
        <v>0</v>
      </c>
      <c r="H89" s="114">
        <f>[1]Enero!H92+[1]Febrero!H92+[1]Marzo!H92</f>
        <v>0</v>
      </c>
      <c r="I89" s="114">
        <f>[1]Enero!I92+[1]Febrero!I92+[1]Marzo!I92</f>
        <v>0</v>
      </c>
      <c r="J89" s="114">
        <f>[1]Enero!J92+[1]Febrero!J92+[1]Marzo!J92</f>
        <v>0</v>
      </c>
      <c r="K89" s="115">
        <f t="shared" si="7"/>
        <v>0</v>
      </c>
      <c r="L89" s="70"/>
      <c r="M89" s="35"/>
      <c r="N89" s="35"/>
      <c r="O89" s="35"/>
      <c r="P89" s="35"/>
      <c r="Q89" s="35"/>
      <c r="R89" s="35"/>
    </row>
    <row r="90" spans="1:19" x14ac:dyDescent="0.25">
      <c r="A90" s="113"/>
      <c r="B90" s="111" t="s">
        <v>18</v>
      </c>
      <c r="C90" s="110">
        <f t="shared" ref="C90:J90" si="8">SUM(C88+C89)</f>
        <v>0</v>
      </c>
      <c r="D90" s="110">
        <f t="shared" si="8"/>
        <v>0</v>
      </c>
      <c r="E90" s="110">
        <f t="shared" si="8"/>
        <v>0</v>
      </c>
      <c r="F90" s="110">
        <f t="shared" si="8"/>
        <v>0</v>
      </c>
      <c r="G90" s="110">
        <f t="shared" si="8"/>
        <v>0</v>
      </c>
      <c r="H90" s="110">
        <f t="shared" si="8"/>
        <v>0</v>
      </c>
      <c r="I90" s="110">
        <f t="shared" si="8"/>
        <v>0</v>
      </c>
      <c r="J90" s="110">
        <f t="shared" si="8"/>
        <v>0</v>
      </c>
      <c r="K90" s="115">
        <f t="shared" si="7"/>
        <v>0</v>
      </c>
      <c r="L90" s="70"/>
    </row>
    <row r="91" spans="1:19" x14ac:dyDescent="0.25">
      <c r="A91" s="116"/>
      <c r="B91" s="111" t="s">
        <v>160</v>
      </c>
      <c r="C91" s="114">
        <f>[1]Enero!C94+[1]Febrero!C94+[1]Marzo!C94</f>
        <v>0</v>
      </c>
      <c r="D91" s="114">
        <f>[1]Enero!D94+[1]Febrero!D94+[1]Marzo!D94</f>
        <v>0</v>
      </c>
      <c r="E91" s="114">
        <f>[1]Enero!E94+[1]Febrero!E94+[1]Marzo!E94</f>
        <v>0</v>
      </c>
      <c r="F91" s="114">
        <f>[1]Enero!F94+[1]Febrero!F94+[1]Marzo!F94</f>
        <v>0</v>
      </c>
      <c r="G91" s="114">
        <f>[1]Enero!G94+[1]Febrero!G94+[1]Marzo!G94</f>
        <v>0</v>
      </c>
      <c r="H91" s="114">
        <f>[1]Enero!H94+[1]Febrero!H94+[1]Marzo!H94</f>
        <v>0</v>
      </c>
      <c r="I91" s="114">
        <f>[1]Enero!I94+[1]Febrero!I94+[1]Marzo!I94</f>
        <v>0</v>
      </c>
      <c r="J91" s="114">
        <f>[1]Enero!J94+[1]Febrero!J94+[1]Marzo!J94</f>
        <v>0</v>
      </c>
      <c r="K91" s="115">
        <f t="shared" si="7"/>
        <v>0</v>
      </c>
      <c r="L91" s="70"/>
    </row>
    <row r="92" spans="1:19" x14ac:dyDescent="0.25">
      <c r="A92" s="113" t="s">
        <v>161</v>
      </c>
      <c r="B92" s="111" t="s">
        <v>162</v>
      </c>
      <c r="C92" s="114">
        <f>[1]Enero!C95+[1]Febrero!C95+[1]Marzo!C95</f>
        <v>0</v>
      </c>
      <c r="D92" s="114">
        <f>[1]Enero!D95+[1]Febrero!D95+[1]Marzo!D95</f>
        <v>0</v>
      </c>
      <c r="E92" s="114">
        <f>[1]Enero!E95+[1]Febrero!E95+[1]Marzo!E95</f>
        <v>0</v>
      </c>
      <c r="F92" s="114">
        <f>[1]Enero!F95+[1]Febrero!F95+[1]Marzo!F95</f>
        <v>0</v>
      </c>
      <c r="G92" s="114">
        <f>[1]Enero!G95+[1]Febrero!G95+[1]Marzo!G95</f>
        <v>0</v>
      </c>
      <c r="H92" s="114">
        <f>[1]Enero!H95+[1]Febrero!H95+[1]Marzo!H95</f>
        <v>0</v>
      </c>
      <c r="I92" s="114">
        <f>[1]Enero!I95+[1]Febrero!I95+[1]Marzo!I95</f>
        <v>0</v>
      </c>
      <c r="J92" s="114">
        <f>[1]Enero!J95+[1]Febrero!J95+[1]Marzo!J95</f>
        <v>0</v>
      </c>
      <c r="K92" s="115">
        <f t="shared" si="7"/>
        <v>0</v>
      </c>
      <c r="L92" s="70"/>
    </row>
    <row r="93" spans="1:19" x14ac:dyDescent="0.25">
      <c r="A93" s="113"/>
      <c r="B93" s="111" t="s">
        <v>163</v>
      </c>
      <c r="C93" s="114">
        <f>[1]Enero!C96+[1]Febrero!C96+[1]Marzo!C96</f>
        <v>0</v>
      </c>
      <c r="D93" s="114">
        <f>[1]Enero!D96+[1]Febrero!D96+[1]Marzo!D96</f>
        <v>0</v>
      </c>
      <c r="E93" s="114">
        <f>[1]Enero!E96+[1]Febrero!E96+[1]Marzo!E96</f>
        <v>0</v>
      </c>
      <c r="F93" s="114">
        <f>[1]Enero!F96+[1]Febrero!F96+[1]Marzo!F96</f>
        <v>0</v>
      </c>
      <c r="G93" s="114">
        <f>[1]Enero!G96+[1]Febrero!G96+[1]Marzo!G96</f>
        <v>0</v>
      </c>
      <c r="H93" s="114">
        <f>[1]Enero!H96+[1]Febrero!H96+[1]Marzo!H96</f>
        <v>0</v>
      </c>
      <c r="I93" s="114">
        <f>[1]Enero!I96+[1]Febrero!I96+[1]Marzo!I96</f>
        <v>0</v>
      </c>
      <c r="J93" s="114">
        <f>[1]Enero!J96+[1]Febrero!J96+[1]Marzo!J96</f>
        <v>0</v>
      </c>
      <c r="K93" s="115">
        <f t="shared" si="7"/>
        <v>0</v>
      </c>
      <c r="L93" s="70"/>
    </row>
    <row r="94" spans="1:19" x14ac:dyDescent="0.25">
      <c r="A94" s="113"/>
      <c r="B94" s="111" t="s">
        <v>18</v>
      </c>
      <c r="C94" s="117">
        <f>C93+C92</f>
        <v>0</v>
      </c>
      <c r="D94" s="117">
        <f t="shared" ref="D94:J94" si="9">D93+D92</f>
        <v>0</v>
      </c>
      <c r="E94" s="117">
        <f t="shared" si="9"/>
        <v>0</v>
      </c>
      <c r="F94" s="117">
        <f t="shared" si="9"/>
        <v>0</v>
      </c>
      <c r="G94" s="117">
        <f t="shared" si="9"/>
        <v>0</v>
      </c>
      <c r="H94" s="117">
        <f t="shared" si="9"/>
        <v>0</v>
      </c>
      <c r="I94" s="117">
        <f t="shared" si="9"/>
        <v>0</v>
      </c>
      <c r="J94" s="117">
        <f t="shared" si="9"/>
        <v>0</v>
      </c>
      <c r="K94" s="115">
        <f t="shared" si="7"/>
        <v>0</v>
      </c>
      <c r="L94" s="70"/>
    </row>
    <row r="95" spans="1:19" x14ac:dyDescent="0.25">
      <c r="A95" s="118"/>
      <c r="B95" s="111" t="s">
        <v>164</v>
      </c>
      <c r="C95" s="114">
        <v>0</v>
      </c>
      <c r="D95" s="114">
        <v>0</v>
      </c>
      <c r="E95" s="114">
        <v>10</v>
      </c>
      <c r="F95" s="114">
        <v>3</v>
      </c>
      <c r="G95" s="114">
        <v>0</v>
      </c>
      <c r="H95" s="114">
        <f>[1]Enero!H98+[1]Febrero!H98+[1]Marzo!H98</f>
        <v>2</v>
      </c>
      <c r="I95" s="114">
        <v>0</v>
      </c>
      <c r="J95" s="114">
        <v>0</v>
      </c>
      <c r="K95" s="119">
        <f t="shared" si="7"/>
        <v>15</v>
      </c>
      <c r="L95" s="70"/>
      <c r="R95" s="40"/>
    </row>
    <row r="96" spans="1:19" x14ac:dyDescent="0.25">
      <c r="A96" s="118"/>
      <c r="B96" s="111" t="s">
        <v>165</v>
      </c>
      <c r="C96" s="114">
        <f>[1]Enero!C99+[1]Febrero!C99+[1]Marzo!C99</f>
        <v>0</v>
      </c>
      <c r="D96" s="114">
        <f>[1]Enero!D99+[1]Febrero!D99+[1]Marzo!D99</f>
        <v>0</v>
      </c>
      <c r="E96" s="114">
        <f>[1]Enero!E99+[1]Febrero!E99+[1]Marzo!E99</f>
        <v>0</v>
      </c>
      <c r="F96" s="114">
        <f>[1]Enero!F99+[1]Febrero!F99+[1]Marzo!F99</f>
        <v>0</v>
      </c>
      <c r="G96" s="114">
        <f>[1]Enero!G99+[1]Febrero!G99+[1]Marzo!G99</f>
        <v>0</v>
      </c>
      <c r="H96" s="114">
        <f>[1]Enero!H99+[1]Febrero!H99+[1]Marzo!H99</f>
        <v>0</v>
      </c>
      <c r="I96" s="114">
        <f>[1]Enero!I99+[1]Febrero!I99+[1]Marzo!I99</f>
        <v>0</v>
      </c>
      <c r="J96" s="114">
        <f>[1]Enero!J99+[1]Febrero!J99+[1]Marzo!J99</f>
        <v>0</v>
      </c>
      <c r="K96" s="119">
        <f t="shared" si="7"/>
        <v>0</v>
      </c>
      <c r="L96" s="70"/>
    </row>
    <row r="97" spans="1:17" x14ac:dyDescent="0.25">
      <c r="A97" s="85"/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70"/>
    </row>
    <row r="98" spans="1:17" ht="15.75" x14ac:dyDescent="0.25">
      <c r="A98" s="101" t="s">
        <v>166</v>
      </c>
      <c r="B98" s="101"/>
      <c r="C98" s="101"/>
      <c r="D98" s="101"/>
      <c r="E98" s="101"/>
      <c r="F98" s="101"/>
      <c r="G98" s="101"/>
      <c r="H98" s="36"/>
      <c r="I98" s="36"/>
      <c r="J98" s="36"/>
      <c r="K98" s="36"/>
      <c r="L98" s="36"/>
    </row>
    <row r="99" spans="1:17" ht="15.75" x14ac:dyDescent="0.25">
      <c r="A99" s="102" t="s">
        <v>167</v>
      </c>
      <c r="B99" s="102"/>
      <c r="C99" s="102"/>
      <c r="D99" s="102"/>
      <c r="E99" s="102"/>
      <c r="F99" s="103">
        <f>[1]Enero!F102+[1]Febrero!F102+[1]Marzo!F102</f>
        <v>0</v>
      </c>
      <c r="G99" s="103">
        <f>[1]Enero!G102+[1]Febrero!G102+[1]Marzo!G102+[1]Abril!G102+[1]Mayo!G102+[1]Junio!G102+[1]Julio!G102+[1]Agosto!G102+[1]Septiembre!G102+[1]Octubre!G102+[1]Noviembre!G102+[1]Diciembre!G102</f>
        <v>0</v>
      </c>
      <c r="H99" s="76"/>
      <c r="I99" s="76"/>
      <c r="J99" s="76"/>
      <c r="K99" s="76"/>
      <c r="L99" s="76"/>
      <c r="M99" s="36"/>
      <c r="Q99" s="23" t="s">
        <v>89</v>
      </c>
    </row>
    <row r="100" spans="1:17" x14ac:dyDescent="0.25">
      <c r="A100" s="102" t="s">
        <v>168</v>
      </c>
      <c r="B100" s="102"/>
      <c r="C100" s="102"/>
      <c r="D100" s="102"/>
      <c r="E100" s="102"/>
      <c r="F100" s="103">
        <f>[1]Enero!F103+[1]Febrero!F103+[1]Marzo!F103</f>
        <v>0</v>
      </c>
      <c r="G100" s="103">
        <f>[1]Enero!G103+[1]Febrero!G103+[1]Marzo!G103+[1]Abril!G103+[1]Mayo!G103+[1]Junio!G103+[1]Julio!G103+[1]Agosto!G103+[1]Septiembre!G103+[1]Octubre!G103+[1]Noviembre!G103+[1]Diciembre!G103</f>
        <v>0</v>
      </c>
      <c r="H100" s="76"/>
      <c r="I100" s="76"/>
      <c r="J100" s="76"/>
      <c r="K100" s="76"/>
      <c r="L100" s="76"/>
      <c r="M100" s="35"/>
    </row>
    <row r="101" spans="1:17" x14ac:dyDescent="0.25">
      <c r="A101" s="102" t="s">
        <v>169</v>
      </c>
      <c r="B101" s="102"/>
      <c r="C101" s="102"/>
      <c r="D101" s="102"/>
      <c r="E101" s="102"/>
      <c r="F101" s="103">
        <f>[1]Enero!F104+[1]Febrero!F104+[1]Marzo!F104</f>
        <v>0</v>
      </c>
      <c r="G101" s="103">
        <f>[1]Enero!G104+[1]Febrero!G104+[1]Marzo!G104+[1]Abril!G104+[1]Mayo!G104+[1]Junio!G104+[1]Julio!G104+[1]Agosto!G104+[1]Septiembre!G104+[1]Octubre!G104+[1]Noviembre!G104+[1]Diciembre!G104</f>
        <v>0</v>
      </c>
      <c r="H101" s="76"/>
      <c r="I101" s="76"/>
      <c r="J101" s="76"/>
      <c r="K101" s="76"/>
      <c r="L101" s="76"/>
      <c r="M101" s="35"/>
    </row>
    <row r="102" spans="1:17" x14ac:dyDescent="0.25">
      <c r="A102" s="102" t="s">
        <v>170</v>
      </c>
      <c r="B102" s="102"/>
      <c r="C102" s="102"/>
      <c r="D102" s="102"/>
      <c r="E102" s="102"/>
      <c r="F102" s="86">
        <f>[1]Enero!F105+[1]Febrero!F105+[1]Marzo!F105</f>
        <v>0</v>
      </c>
      <c r="G102" s="86">
        <f>[1]Enero!G105+[1]Febrero!G105+[1]Marzo!G105+[1]Abril!G105+[1]Mayo!G105+[1]Junio!G105+[1]Julio!G105+[1]Agosto!G105+[1]Septiembre!G105+[1]Octubre!G105+[1]Noviembre!G105+[1]Diciembre!G105</f>
        <v>0</v>
      </c>
      <c r="H102" s="76"/>
      <c r="I102" s="76"/>
      <c r="J102" s="76"/>
      <c r="K102" s="76"/>
      <c r="L102" s="76"/>
      <c r="M102" s="35"/>
    </row>
    <row r="103" spans="1:17" x14ac:dyDescent="0.25">
      <c r="A103" s="102" t="s">
        <v>171</v>
      </c>
      <c r="B103" s="102"/>
      <c r="C103" s="102"/>
      <c r="D103" s="102"/>
      <c r="E103" s="102"/>
      <c r="F103" s="104">
        <f>[1]Enero!F106+[1]Febrero!F106+[1]Marzo!F106</f>
        <v>0</v>
      </c>
      <c r="G103" s="104">
        <f>[1]Enero!G106+[1]Febrero!G106+[1]Marzo!G106+[1]Abril!G106+[1]Mayo!G106+[1]Junio!G106+[1]Julio!G106+[1]Agosto!G106+[1]Septiembre!G106+[1]Octubre!G106+[1]Noviembre!G106+[1]Diciembre!G106</f>
        <v>0</v>
      </c>
      <c r="H103" s="76"/>
      <c r="I103" s="76"/>
      <c r="J103" s="76"/>
      <c r="K103" s="76"/>
      <c r="L103" s="76"/>
      <c r="M103" s="35"/>
    </row>
    <row r="104" spans="1:17" x14ac:dyDescent="0.25">
      <c r="A104" s="102" t="s">
        <v>172</v>
      </c>
      <c r="B104" s="102"/>
      <c r="C104" s="102"/>
      <c r="D104" s="102"/>
      <c r="E104" s="102"/>
      <c r="F104" s="105">
        <f>SUM(F102+F103)</f>
        <v>0</v>
      </c>
      <c r="G104" s="105"/>
      <c r="H104" s="77"/>
      <c r="I104" s="77"/>
      <c r="J104" s="77"/>
      <c r="K104" s="77"/>
      <c r="L104" s="77"/>
      <c r="M104" s="35"/>
    </row>
    <row r="105" spans="1:17" x14ac:dyDescent="0.25">
      <c r="A105" s="102" t="s">
        <v>173</v>
      </c>
      <c r="B105" s="102"/>
      <c r="C105" s="102"/>
      <c r="D105" s="102"/>
      <c r="E105" s="102"/>
      <c r="F105" s="86">
        <f>[1]Enero!F108+[1]Febrero!F108+[1]Marzo!F108</f>
        <v>0</v>
      </c>
      <c r="G105" s="86">
        <f>[1]Enero!G108+[1]Febrero!G108+[1]Marzo!G108+[1]Abril!G108+[1]Mayo!G108+[1]Junio!G108+[1]Julio!G108+[1]Agosto!G108+[1]Septiembre!G108+[1]Octubre!G108+[1]Noviembre!G108+[1]Diciembre!G108</f>
        <v>0</v>
      </c>
      <c r="H105" s="76"/>
      <c r="I105" s="76"/>
      <c r="J105" s="76"/>
      <c r="K105" s="76"/>
      <c r="L105" s="76"/>
      <c r="M105" s="35"/>
    </row>
    <row r="106" spans="1:17" x14ac:dyDescent="0.25">
      <c r="A106" s="102" t="s">
        <v>174</v>
      </c>
      <c r="B106" s="102"/>
      <c r="C106" s="102"/>
      <c r="D106" s="102"/>
      <c r="E106" s="102"/>
      <c r="F106" s="86">
        <f>[1]Enero!F109+[1]Febrero!F109+[1]Marzo!F109</f>
        <v>0</v>
      </c>
      <c r="G106" s="86">
        <f>[1]Enero!G109+[1]Febrero!G109+[1]Marzo!G109+[1]Abril!G109+[1]Mayo!G109+[1]Junio!G109+[1]Julio!G109+[1]Agosto!G109+[1]Septiembre!G109+[1]Octubre!G109+[1]Noviembre!G109+[1]Diciembre!G109</f>
        <v>0</v>
      </c>
      <c r="H106" s="76"/>
      <c r="I106" s="76"/>
      <c r="J106" s="76"/>
      <c r="K106" s="76"/>
      <c r="L106" s="76"/>
      <c r="M106" s="35"/>
    </row>
    <row r="107" spans="1:17" x14ac:dyDescent="0.25">
      <c r="A107" s="102" t="s">
        <v>175</v>
      </c>
      <c r="B107" s="102"/>
      <c r="C107" s="102"/>
      <c r="D107" s="102"/>
      <c r="E107" s="102"/>
      <c r="F107" s="86">
        <f>[1]Enero!F110+[1]Febrero!F110+[1]Marzo!F110</f>
        <v>0</v>
      </c>
      <c r="G107" s="86">
        <f>[1]Enero!G110+[1]Febrero!G110+[1]Marzo!G110+[1]Abril!G110+[1]Mayo!G110+[1]Junio!G110+[1]Julio!G110+[1]Agosto!G110+[1]Septiembre!G110+[1]Octubre!G110+[1]Noviembre!G110+[1]Diciembre!G110</f>
        <v>0</v>
      </c>
      <c r="H107" s="76"/>
      <c r="I107" s="76"/>
      <c r="J107" s="76"/>
      <c r="K107" s="76"/>
      <c r="L107" s="76"/>
      <c r="M107" s="35"/>
    </row>
    <row r="108" spans="1:17" x14ac:dyDescent="0.25">
      <c r="A108" s="102" t="s">
        <v>176</v>
      </c>
      <c r="B108" s="102"/>
      <c r="C108" s="102"/>
      <c r="D108" s="102"/>
      <c r="E108" s="102"/>
      <c r="F108" s="86">
        <f>[1]Enero!F111+[1]Febrero!F111+[1]Marzo!F111</f>
        <v>0</v>
      </c>
      <c r="G108" s="86">
        <f>[1]Enero!G111+[1]Febrero!G111+[1]Marzo!G111+[1]Abril!G111+[1]Mayo!G111+[1]Junio!G111+[1]Julio!G111+[1]Agosto!G111+[1]Septiembre!G111+[1]Octubre!G111+[1]Noviembre!G111+[1]Diciembre!G111</f>
        <v>0</v>
      </c>
      <c r="H108" s="76"/>
      <c r="I108" s="76"/>
      <c r="J108" s="76"/>
      <c r="K108" s="76"/>
      <c r="L108" s="76"/>
      <c r="M108" s="35"/>
    </row>
    <row r="109" spans="1:17" x14ac:dyDescent="0.25">
      <c r="A109" s="102" t="s">
        <v>177</v>
      </c>
      <c r="B109" s="102"/>
      <c r="C109" s="102"/>
      <c r="D109" s="102"/>
      <c r="E109" s="102"/>
      <c r="F109" s="105">
        <f>SUM(F105+F106+F107+F108)</f>
        <v>0</v>
      </c>
      <c r="G109" s="105"/>
      <c r="H109" s="77"/>
      <c r="I109" s="77"/>
      <c r="J109" s="77"/>
      <c r="K109" s="77"/>
      <c r="L109" s="77"/>
      <c r="M109" s="35"/>
    </row>
    <row r="110" spans="1:17" x14ac:dyDescent="0.25">
      <c r="A110" s="102" t="s">
        <v>178</v>
      </c>
      <c r="B110" s="102"/>
      <c r="C110" s="102"/>
      <c r="D110" s="102"/>
      <c r="E110" s="102"/>
      <c r="F110" s="86">
        <f>[1]Enero!F113+[1]Febrero!F113+[1]Marzo!F113</f>
        <v>0</v>
      </c>
      <c r="G110" s="86">
        <f>[1]Enero!G113+[1]Febrero!G113+[1]Marzo!G113+[1]Abril!G113+[1]Mayo!G113+[1]Junio!G113+[1]Julio!G113+[1]Agosto!G113+[1]Septiembre!G113+[1]Octubre!G113+[1]Noviembre!G113+[1]Diciembre!G113</f>
        <v>0</v>
      </c>
      <c r="H110" s="76"/>
      <c r="I110" s="76"/>
      <c r="J110" s="76"/>
      <c r="K110" s="76"/>
      <c r="L110" s="76"/>
      <c r="M110" s="35"/>
    </row>
    <row r="111" spans="1:17" x14ac:dyDescent="0.25">
      <c r="A111" s="70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35"/>
    </row>
    <row r="112" spans="1:17" ht="19.5" customHeight="1" x14ac:dyDescent="0.25">
      <c r="A112" s="97" t="s">
        <v>179</v>
      </c>
      <c r="B112" s="97"/>
      <c r="C112" s="97"/>
      <c r="D112" s="97"/>
      <c r="E112" s="97"/>
      <c r="F112" s="97"/>
      <c r="G112" s="97" t="s">
        <v>183</v>
      </c>
      <c r="H112" s="97"/>
      <c r="I112" s="97"/>
      <c r="J112" s="97"/>
      <c r="K112" s="70"/>
      <c r="L112" s="70"/>
    </row>
    <row r="113" spans="1:16" ht="20.25" customHeight="1" x14ac:dyDescent="0.25">
      <c r="A113" s="98" t="s">
        <v>180</v>
      </c>
      <c r="B113" s="99"/>
      <c r="C113" s="99"/>
      <c r="D113" s="99"/>
      <c r="E113" s="99"/>
      <c r="F113" s="99"/>
      <c r="G113" s="99"/>
      <c r="H113" s="99"/>
      <c r="I113" s="99"/>
      <c r="J113" s="99"/>
      <c r="K113" s="70"/>
      <c r="L113" s="70"/>
    </row>
    <row r="114" spans="1:16" ht="24.75" customHeight="1" x14ac:dyDescent="0.25">
      <c r="A114" s="100" t="s">
        <v>181</v>
      </c>
      <c r="B114" s="100"/>
      <c r="C114" s="100"/>
      <c r="D114" s="100"/>
      <c r="E114" s="100"/>
      <c r="F114" s="100"/>
      <c r="G114" s="100" t="s">
        <v>182</v>
      </c>
      <c r="H114" s="100"/>
      <c r="I114" s="100"/>
      <c r="J114" s="100"/>
      <c r="K114" s="70"/>
      <c r="L114" s="70"/>
    </row>
    <row r="115" spans="1:16" x14ac:dyDescent="0.25">
      <c r="A115" s="96" t="s">
        <v>186</v>
      </c>
      <c r="B115" s="96"/>
      <c r="C115" s="96"/>
      <c r="D115" s="96"/>
      <c r="E115" s="96"/>
      <c r="F115" s="96"/>
      <c r="G115" s="96"/>
      <c r="H115" s="96"/>
      <c r="I115" s="96"/>
      <c r="J115" s="96"/>
      <c r="K115" s="70"/>
      <c r="L115" s="70"/>
    </row>
    <row r="116" spans="1:16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</row>
    <row r="117" spans="1:16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</row>
    <row r="118" spans="1:16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</row>
    <row r="119" spans="1:16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</row>
    <row r="120" spans="1:16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</row>
    <row r="121" spans="1:16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</row>
    <row r="122" spans="1:16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</row>
    <row r="123" spans="1:16" x14ac:dyDescent="0.25">
      <c r="K123" s="16"/>
      <c r="L123" s="16"/>
    </row>
    <row r="124" spans="1:16" x14ac:dyDescent="0.25">
      <c r="M124" s="41"/>
      <c r="N124" s="41"/>
      <c r="O124" s="41" t="s">
        <v>89</v>
      </c>
      <c r="P124" s="41"/>
    </row>
  </sheetData>
  <mergeCells count="83">
    <mergeCell ref="D1:G3"/>
    <mergeCell ref="N3:Q4"/>
    <mergeCell ref="A4:L4"/>
    <mergeCell ref="N6:Q7"/>
    <mergeCell ref="C6:D6"/>
    <mergeCell ref="E6:G6"/>
    <mergeCell ref="H6:I6"/>
    <mergeCell ref="J6:K6"/>
    <mergeCell ref="B7:E7"/>
    <mergeCell ref="N9:Q11"/>
    <mergeCell ref="A9:D9"/>
    <mergeCell ref="A10:A11"/>
    <mergeCell ref="D10:D11"/>
    <mergeCell ref="F10:I11"/>
    <mergeCell ref="L10:L11"/>
    <mergeCell ref="F23:I23"/>
    <mergeCell ref="F12:I12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9:I29"/>
    <mergeCell ref="F30:I30"/>
    <mergeCell ref="F31:I31"/>
    <mergeCell ref="F32:I32"/>
    <mergeCell ref="F33:I33"/>
    <mergeCell ref="F24:I24"/>
    <mergeCell ref="F25:I25"/>
    <mergeCell ref="F26:I26"/>
    <mergeCell ref="F27:I27"/>
    <mergeCell ref="F28:I28"/>
    <mergeCell ref="N47:Q49"/>
    <mergeCell ref="D52:D53"/>
    <mergeCell ref="A60:L60"/>
    <mergeCell ref="A61:A62"/>
    <mergeCell ref="B61:B62"/>
    <mergeCell ref="D61:F61"/>
    <mergeCell ref="G61:G62"/>
    <mergeCell ref="H61:H62"/>
    <mergeCell ref="I61:I62"/>
    <mergeCell ref="J61:J62"/>
    <mergeCell ref="K61:K62"/>
    <mergeCell ref="L61:L62"/>
    <mergeCell ref="B51:C51"/>
    <mergeCell ref="N65:P68"/>
    <mergeCell ref="Q65:S68"/>
    <mergeCell ref="N70:P72"/>
    <mergeCell ref="Q70:S72"/>
    <mergeCell ref="A102:E102"/>
    <mergeCell ref="N73:P76"/>
    <mergeCell ref="N77:P80"/>
    <mergeCell ref="A85:K85"/>
    <mergeCell ref="A86:B87"/>
    <mergeCell ref="C86:J86"/>
    <mergeCell ref="A88:A90"/>
    <mergeCell ref="A92:A94"/>
    <mergeCell ref="A98:G98"/>
    <mergeCell ref="A99:E99"/>
    <mergeCell ref="A100:E100"/>
    <mergeCell ref="A101:E101"/>
    <mergeCell ref="A103:E103"/>
    <mergeCell ref="F103:G103"/>
    <mergeCell ref="A104:E104"/>
    <mergeCell ref="F104:G104"/>
    <mergeCell ref="A105:E105"/>
    <mergeCell ref="A106:E106"/>
    <mergeCell ref="A107:E107"/>
    <mergeCell ref="A108:E108"/>
    <mergeCell ref="A109:E109"/>
    <mergeCell ref="F109:G109"/>
    <mergeCell ref="A110:E110"/>
    <mergeCell ref="A115:J115"/>
    <mergeCell ref="A112:F112"/>
    <mergeCell ref="G112:J112"/>
    <mergeCell ref="B113:J113"/>
    <mergeCell ref="A114:F114"/>
    <mergeCell ref="G114:J114"/>
  </mergeCells>
  <pageMargins left="0.78" right="0.70866141732283472" top="0.39" bottom="0.35433070866141736" header="0.28000000000000003" footer="0.19685039370078741"/>
  <pageSetup scale="72" orientation="portrait" r:id="rId1"/>
  <rowBreaks count="1" manualBreakCount="1">
    <brk id="57" max="16383" man="1"/>
  </rowBreaks>
  <colBreaks count="1" manualBreakCount="1">
    <brk id="12" max="1048575" man="1"/>
  </colBreaks>
  <ignoredErrors>
    <ignoredError sqref="J8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Hewlett-Packard Company</cp:lastModifiedBy>
  <cp:lastPrinted>2025-07-15T19:36:45Z</cp:lastPrinted>
  <dcterms:created xsi:type="dcterms:W3CDTF">2024-06-10T12:29:09Z</dcterms:created>
  <dcterms:modified xsi:type="dcterms:W3CDTF">2025-07-18T19:27:12Z</dcterms:modified>
</cp:coreProperties>
</file>