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_xlnm.Print_Area" localSheetId="0">Hoja1!$B$1:$M$128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3" i="1" l="1"/>
  <c r="G113" i="1"/>
  <c r="H111" i="1"/>
  <c r="G111" i="1"/>
  <c r="H110" i="1"/>
  <c r="G110" i="1"/>
  <c r="H109" i="1"/>
  <c r="G109" i="1"/>
  <c r="H108" i="1"/>
  <c r="G108" i="1"/>
  <c r="H106" i="1"/>
  <c r="G106" i="1"/>
  <c r="H105" i="1"/>
  <c r="G105" i="1"/>
  <c r="H104" i="1"/>
  <c r="G104" i="1"/>
  <c r="H103" i="1"/>
  <c r="G103" i="1"/>
  <c r="H102" i="1"/>
  <c r="G102" i="1"/>
  <c r="K99" i="1"/>
  <c r="J99" i="1"/>
  <c r="I99" i="1"/>
  <c r="H99" i="1"/>
  <c r="G99" i="1"/>
  <c r="F99" i="1"/>
  <c r="E99" i="1"/>
  <c r="D99" i="1"/>
  <c r="I98" i="1"/>
  <c r="K96" i="1"/>
  <c r="J96" i="1"/>
  <c r="I96" i="1"/>
  <c r="H96" i="1"/>
  <c r="G96" i="1"/>
  <c r="F96" i="1"/>
  <c r="E96" i="1"/>
  <c r="D96" i="1"/>
  <c r="K95" i="1"/>
  <c r="K97" i="1" s="1"/>
  <c r="J95" i="1"/>
  <c r="I95" i="1"/>
  <c r="H95" i="1"/>
  <c r="G95" i="1"/>
  <c r="G97" i="1" s="1"/>
  <c r="F95" i="1"/>
  <c r="E95" i="1"/>
  <c r="D95" i="1"/>
  <c r="K94" i="1"/>
  <c r="J94" i="1"/>
  <c r="I94" i="1"/>
  <c r="H94" i="1"/>
  <c r="G94" i="1"/>
  <c r="F94" i="1"/>
  <c r="E94" i="1"/>
  <c r="D94" i="1"/>
  <c r="K92" i="1"/>
  <c r="J92" i="1"/>
  <c r="I92" i="1"/>
  <c r="H92" i="1"/>
  <c r="G92" i="1"/>
  <c r="F92" i="1"/>
  <c r="E92" i="1"/>
  <c r="D92" i="1"/>
  <c r="K91" i="1"/>
  <c r="K93" i="1" s="1"/>
  <c r="J91" i="1"/>
  <c r="J93" i="1" s="1"/>
  <c r="I91" i="1"/>
  <c r="I93" i="1" s="1"/>
  <c r="H91" i="1"/>
  <c r="G91" i="1"/>
  <c r="G93" i="1" s="1"/>
  <c r="F91" i="1"/>
  <c r="F93" i="1" s="1"/>
  <c r="E91" i="1"/>
  <c r="E93" i="1" s="1"/>
  <c r="D91" i="1"/>
  <c r="E83" i="1"/>
  <c r="E82" i="1"/>
  <c r="E81" i="1"/>
  <c r="E79" i="1"/>
  <c r="E78" i="1"/>
  <c r="E77" i="1"/>
  <c r="E74" i="1"/>
  <c r="E73" i="1"/>
  <c r="F69" i="1"/>
  <c r="U68" i="1"/>
  <c r="I68" i="1"/>
  <c r="H68" i="1"/>
  <c r="F68" i="1"/>
  <c r="E68" i="1"/>
  <c r="D68" i="1"/>
  <c r="C68" i="1"/>
  <c r="U67" i="1"/>
  <c r="I67" i="1"/>
  <c r="H67" i="1"/>
  <c r="F67" i="1"/>
  <c r="E67" i="1"/>
  <c r="D67" i="1"/>
  <c r="C67" i="1"/>
  <c r="U66" i="1"/>
  <c r="I66" i="1"/>
  <c r="H66" i="1"/>
  <c r="F66" i="1"/>
  <c r="E66" i="1"/>
  <c r="D66" i="1"/>
  <c r="C66" i="1"/>
  <c r="E49" i="1"/>
  <c r="D37" i="1"/>
  <c r="C37" i="1"/>
  <c r="M35" i="1"/>
  <c r="D33" i="1"/>
  <c r="C33" i="1"/>
  <c r="L30" i="1"/>
  <c r="K29" i="1"/>
  <c r="K28" i="1"/>
  <c r="L27" i="1"/>
  <c r="K27" i="1"/>
  <c r="L26" i="1"/>
  <c r="K26" i="1"/>
  <c r="D26" i="1"/>
  <c r="L20" i="1"/>
  <c r="K20" i="1"/>
  <c r="L19" i="1"/>
  <c r="K19" i="1"/>
  <c r="L18" i="1"/>
  <c r="K18" i="1"/>
  <c r="L17" i="1"/>
  <c r="L16" i="1"/>
  <c r="E13" i="1"/>
  <c r="H8" i="1"/>
  <c r="C8" i="1"/>
  <c r="K7" i="1"/>
  <c r="F7" i="1"/>
  <c r="C7" i="1"/>
  <c r="E47" i="1" l="1"/>
  <c r="E15" i="1"/>
  <c r="E16" i="1"/>
  <c r="M18" i="1"/>
  <c r="M26" i="1"/>
  <c r="M28" i="1"/>
  <c r="M30" i="1"/>
  <c r="M32" i="1"/>
  <c r="M34" i="1"/>
  <c r="E50" i="1"/>
  <c r="F86" i="1"/>
  <c r="M13" i="1"/>
  <c r="M15" i="1"/>
  <c r="M21" i="1"/>
  <c r="M23" i="1"/>
  <c r="M24" i="1"/>
  <c r="E48" i="1"/>
  <c r="G78" i="1"/>
  <c r="L78" i="1" s="1"/>
  <c r="G84" i="1"/>
  <c r="L84" i="1" s="1"/>
  <c r="G72" i="1"/>
  <c r="L72" i="1" s="1"/>
  <c r="M20" i="1"/>
  <c r="M22" i="1"/>
  <c r="M29" i="1"/>
  <c r="M31" i="1"/>
  <c r="M33" i="1"/>
  <c r="E45" i="1"/>
  <c r="G81" i="1"/>
  <c r="L81" i="1" s="1"/>
  <c r="G83" i="1"/>
  <c r="L83" i="1" s="1"/>
  <c r="L98" i="1"/>
  <c r="E97" i="1"/>
  <c r="I97" i="1"/>
  <c r="E21" i="1"/>
  <c r="E22" i="1"/>
  <c r="E23" i="1"/>
  <c r="E24" i="1"/>
  <c r="E37" i="1"/>
  <c r="E41" i="1"/>
  <c r="G76" i="1"/>
  <c r="L76" i="1" s="1"/>
  <c r="G80" i="1"/>
  <c r="L80" i="1" s="1"/>
  <c r="M14" i="1"/>
  <c r="M16" i="1"/>
  <c r="E29" i="1"/>
  <c r="E30" i="1"/>
  <c r="E31" i="1"/>
  <c r="E32" i="1"/>
  <c r="H93" i="1"/>
  <c r="E18" i="1"/>
  <c r="E26" i="1"/>
  <c r="E34" i="1"/>
  <c r="E44" i="1"/>
  <c r="H86" i="1"/>
  <c r="G82" i="1"/>
  <c r="L82" i="1" s="1"/>
  <c r="G85" i="1"/>
  <c r="L85" i="1" s="1"/>
  <c r="C51" i="1"/>
  <c r="M17" i="1"/>
  <c r="E19" i="1"/>
  <c r="E20" i="1"/>
  <c r="M25" i="1"/>
  <c r="E27" i="1"/>
  <c r="E28" i="1"/>
  <c r="E35" i="1"/>
  <c r="E39" i="1"/>
  <c r="E43" i="1"/>
  <c r="D86" i="1"/>
  <c r="G68" i="1"/>
  <c r="L68" i="1" s="1"/>
  <c r="G70" i="1"/>
  <c r="L70" i="1" s="1"/>
  <c r="G73" i="1"/>
  <c r="L73" i="1" s="1"/>
  <c r="G75" i="1"/>
  <c r="L75" i="1" s="1"/>
  <c r="L92" i="1"/>
  <c r="L94" i="1"/>
  <c r="D97" i="1"/>
  <c r="H97" i="1"/>
  <c r="G107" i="1"/>
  <c r="G112" i="1"/>
  <c r="D93" i="1"/>
  <c r="F97" i="1"/>
  <c r="L96" i="1"/>
  <c r="E17" i="1"/>
  <c r="E25" i="1"/>
  <c r="E33" i="1"/>
  <c r="E36" i="1"/>
  <c r="E40" i="1"/>
  <c r="E46" i="1"/>
  <c r="C86" i="1"/>
  <c r="G69" i="1"/>
  <c r="L69" i="1" s="1"/>
  <c r="G71" i="1"/>
  <c r="L71" i="1" s="1"/>
  <c r="D51" i="1"/>
  <c r="M19" i="1"/>
  <c r="M27" i="1"/>
  <c r="E38" i="1"/>
  <c r="E42" i="1"/>
  <c r="E86" i="1"/>
  <c r="O66" i="1"/>
  <c r="K75" i="1" s="1"/>
  <c r="G67" i="1"/>
  <c r="L67" i="1" s="1"/>
  <c r="G74" i="1"/>
  <c r="L74" i="1" s="1"/>
  <c r="G77" i="1"/>
  <c r="L77" i="1" s="1"/>
  <c r="G79" i="1"/>
  <c r="L79" i="1" s="1"/>
  <c r="L99" i="1"/>
  <c r="E14" i="1"/>
  <c r="U65" i="1"/>
  <c r="L91" i="1"/>
  <c r="L95" i="1"/>
  <c r="J97" i="1"/>
  <c r="G66" i="1"/>
  <c r="J67" i="1" l="1"/>
  <c r="K67" i="1" s="1"/>
  <c r="K77" i="1"/>
  <c r="K70" i="1"/>
  <c r="E51" i="1"/>
  <c r="E53" i="1" s="1"/>
  <c r="J66" i="1"/>
  <c r="L93" i="1"/>
  <c r="G86" i="1"/>
  <c r="L86" i="1" s="1"/>
  <c r="J68" i="1"/>
  <c r="K68" i="1" s="1"/>
  <c r="L66" i="1"/>
  <c r="K76" i="1"/>
  <c r="K79" i="1"/>
  <c r="K69" i="1"/>
  <c r="K85" i="1"/>
  <c r="K72" i="1"/>
  <c r="K80" i="1"/>
  <c r="K82" i="1"/>
  <c r="K78" i="1"/>
  <c r="K71" i="1"/>
  <c r="K81" i="1"/>
  <c r="K74" i="1"/>
  <c r="K84" i="1"/>
  <c r="L97" i="1"/>
  <c r="K83" i="1"/>
  <c r="K73" i="1"/>
  <c r="M83" i="1"/>
  <c r="M79" i="1"/>
  <c r="M75" i="1"/>
  <c r="M71" i="1"/>
  <c r="M82" i="1"/>
  <c r="M74" i="1"/>
  <c r="M70" i="1"/>
  <c r="M66" i="1"/>
  <c r="M84" i="1"/>
  <c r="M80" i="1"/>
  <c r="M76" i="1"/>
  <c r="M72" i="1"/>
  <c r="M78" i="1"/>
  <c r="M85" i="1"/>
  <c r="M81" i="1"/>
  <c r="M77" i="1"/>
  <c r="M73" i="1"/>
  <c r="M69" i="1"/>
  <c r="M68" i="1"/>
  <c r="M67" i="1"/>
  <c r="K66" i="1"/>
  <c r="K86" i="1" l="1"/>
  <c r="M86" i="1"/>
</calcChain>
</file>

<file path=xl/sharedStrings.xml><?xml version="1.0" encoding="utf-8"?>
<sst xmlns="http://schemas.openxmlformats.org/spreadsheetml/2006/main" count="210" uniqueCount="203">
  <si>
    <t>67-A</t>
  </si>
  <si>
    <t>Lado-A</t>
  </si>
  <si>
    <t>Informacion:</t>
  </si>
  <si>
    <t>informacionyestadisticas@sespas.gov.do</t>
  </si>
  <si>
    <t>DIRECCION GENERAL DE INFORMACION Y ESTADISTICA DE SALUD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</si>
  <si>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</si>
  <si>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</si>
  <si>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</si>
  <si>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</si>
  <si>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</si>
  <si>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</si>
  <si>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</si>
  <si>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</si>
  <si>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</si>
  <si>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</si>
  <si>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</si>
  <si>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</si>
  <si>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</si>
  <si>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</si>
  <si>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</si>
  <si>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</si>
  <si>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</si>
  <si>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</si>
  <si>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</si>
  <si>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</si>
  <si>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</si>
  <si>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</si>
  <si>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</si>
  <si>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</si>
  <si>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</si>
  <si>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</si>
  <si>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</si>
  <si>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</si>
  <si>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</si>
  <si>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</si>
  <si>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</si>
  <si>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</si>
  <si>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</si>
  <si>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</si>
  <si>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</si>
  <si>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</si>
  <si>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</si>
  <si>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</si>
  <si>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</si>
  <si>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</si>
  <si>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</si>
  <si>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</si>
  <si>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</si>
  <si>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</si>
  <si>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</si>
  <si>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</si>
  <si>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</si>
  <si>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</si>
  <si>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</si>
  <si>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</si>
  <si>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</si>
  <si>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</si>
  <si>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</si>
  <si>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</si>
  <si>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</si>
  <si>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</si>
  <si>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</si>
  <si>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</si>
  <si>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</si>
  <si>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</si>
  <si>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</si>
  <si>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</si>
  <si>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</si>
  <si>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</si>
  <si>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</si>
  <si>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</si>
  <si>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</si>
  <si>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</si>
  <si>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</si>
  <si>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</si>
  <si>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</si>
  <si>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</si>
  <si>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</si>
  <si>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</si>
  <si>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</si>
  <si>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</si>
  <si>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</si>
  <si>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</si>
  <si>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</si>
  <si>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</si>
  <si>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</si>
  <si>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</si>
  <si>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</si>
  <si>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</si>
  <si>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</si>
  <si>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</si>
  <si>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</si>
  <si>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</si>
  <si>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</si>
  <si>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</si>
  <si>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</si>
  <si>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</si>
  <si>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</si>
  <si>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</si>
  <si>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</si>
  <si>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</si>
  <si>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</si>
  <si>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</si>
  <si>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</si>
  <si>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</si>
  <si>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</si>
  <si>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</si>
  <si>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</si>
  <si>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</si>
  <si>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</si>
  <si>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</si>
  <si>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</si>
  <si>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</si>
  <si>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</si>
  <si>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</si>
  <si>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</si>
  <si>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</si>
  <si>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</si>
  <si>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</si>
  <si>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</si>
  <si>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</si>
  <si>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</si>
  <si>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</si>
  <si>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</si>
  <si>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</si>
  <si>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</si>
  <si>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</si>
  <si>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</si>
  <si>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</si>
  <si>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(+48h)</t>
  </si>
  <si>
    <t>Total</t>
  </si>
  <si>
    <t>Dias del Trimestre según meses digitados</t>
  </si>
  <si>
    <t xml:space="preserve">MESES </t>
  </si>
  <si>
    <t>4.Med. General</t>
  </si>
  <si>
    <t>Enero</t>
  </si>
  <si>
    <t>4.Pediatría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</si>
  <si>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</si>
  <si>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</si>
  <si>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4.Obstetricia</t>
  </si>
  <si>
    <t>4.Ginecología</t>
  </si>
  <si>
    <t>4.Med. interna</t>
  </si>
  <si>
    <t>4.Cardiología</t>
  </si>
  <si>
    <t>4.Nefrología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</si>
  <si>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</si>
  <si>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</si>
  <si>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</si>
  <si>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</si>
  <si>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</si>
  <si>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</si>
  <si>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4.Cirugía Gral.</t>
  </si>
  <si>
    <t>4.Oftalmol-Otorrino</t>
  </si>
  <si>
    <t>4.Ortopedia</t>
  </si>
  <si>
    <t>4.Urología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</si>
  <si>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</si>
  <si>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</si>
  <si>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</si>
  <si>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</si>
  <si>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</si>
  <si>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</si>
  <si>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</si>
  <si>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</si>
  <si>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</si>
  <si>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</si>
  <si>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</si>
  <si>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</si>
  <si>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</si>
  <si>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</si>
  <si>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</si>
  <si>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</si>
  <si>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</si>
  <si>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</si>
  <si>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</si>
  <si>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</si>
  <si>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</si>
  <si>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</si>
  <si>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</si>
  <si>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</si>
  <si>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</si>
  <si>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</si>
  <si>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</si>
  <si>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</si>
  <si>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</si>
  <si>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</si>
  <si>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</si>
  <si>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</si>
  <si>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</si>
  <si>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</si>
  <si>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</si>
  <si>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</si>
  <si>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</si>
  <si>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</si>
  <si>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</si>
  <si>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</si>
  <si>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</si>
  <si>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OBSERVACIONES:</t>
  </si>
  <si>
    <t>DIGITADO POR</t>
  </si>
  <si>
    <t>VALIDADO POR</t>
  </si>
  <si>
    <t>FECHA DE ENVÍO</t>
  </si>
  <si>
    <t>2do Trimestre (Abr-May-Jun)</t>
  </si>
  <si>
    <t xml:space="preserve">  TOTAL      </t>
  </si>
  <si>
    <t>175,67</t>
  </si>
  <si>
    <t xml:space="preserve">                                                      LICDA. WANDA POLANCO   DEPTO. DE ESTADÍSTICAS</t>
  </si>
  <si>
    <t>Def.             (-48h)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</si>
</sst>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ourier New"/>
      <family val="3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b/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Grid">
        <bgColor rgb="FF828282"/>
      </patternFill>
    </fill>
    <fill>
      <patternFill patternType="darkUp">
        <bgColor rgb="FF828282"/>
      </patternFill>
    </fill>
    <fill>
      <patternFill patternType="solid">
        <fgColor rgb="FFCDE4BE"/>
        <bgColor indexed="64"/>
      </patternFill>
    </fill>
    <fill>
      <patternFill patternType="solid">
        <fgColor theme="1" tint="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7" fillId="0" borderId="0" xfId="1" applyFont="1"/>
    <xf numFmtId="0" fontId="10" fillId="0" borderId="0" xfId="0" applyFont="1" applyAlignment="1" applyProtection="1"/>
    <xf numFmtId="3" fontId="11" fillId="0" borderId="0" xfId="0" applyNumberFormat="1" applyFont="1" applyBorder="1" applyAlignment="1" applyProtection="1"/>
    <xf numFmtId="0" fontId="14" fillId="0" borderId="0" xfId="0" applyFont="1" applyAlignment="1" applyProtection="1"/>
    <xf numFmtId="0" fontId="0" fillId="0" borderId="0" xfId="0" applyProtection="1">
      <protection locked="0"/>
    </xf>
    <xf numFmtId="0" fontId="11" fillId="0" borderId="1" xfId="0" applyFont="1" applyBorder="1" applyAlignment="1" applyProtection="1"/>
    <xf numFmtId="0" fontId="11" fillId="0" borderId="0" xfId="0" applyFont="1" applyBorder="1" applyAlignment="1" applyProtection="1"/>
    <xf numFmtId="0" fontId="0" fillId="0" borderId="0" xfId="0" applyProtection="1"/>
    <xf numFmtId="14" fontId="11" fillId="0" borderId="2" xfId="0" applyNumberFormat="1" applyFont="1" applyBorder="1" applyAlignment="1" applyProtection="1"/>
    <xf numFmtId="14" fontId="11" fillId="0" borderId="0" xfId="0" applyNumberFormat="1" applyFont="1" applyBorder="1" applyAlignment="1" applyProtection="1"/>
    <xf numFmtId="1" fontId="11" fillId="0" borderId="0" xfId="0" applyNumberFormat="1" applyFont="1" applyBorder="1" applyAlignment="1" applyProtection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2" fillId="0" borderId="21" xfId="0" applyFont="1" applyBorder="1" applyAlignment="1"/>
    <xf numFmtId="3" fontId="12" fillId="0" borderId="21" xfId="0" applyNumberFormat="1" applyFont="1" applyBorder="1" applyAlignment="1" applyProtection="1">
      <alignment horizontal="right"/>
    </xf>
    <xf numFmtId="0" fontId="0" fillId="0" borderId="0" xfId="0" applyAlignment="1"/>
    <xf numFmtId="0" fontId="12" fillId="0" borderId="21" xfId="0" applyFont="1" applyBorder="1"/>
    <xf numFmtId="3" fontId="12" fillId="2" borderId="21" xfId="0" applyNumberFormat="1" applyFont="1" applyFill="1" applyBorder="1" applyAlignment="1" applyProtection="1">
      <alignment horizontal="right"/>
    </xf>
    <xf numFmtId="0" fontId="1" fillId="0" borderId="0" xfId="0" applyFont="1"/>
    <xf numFmtId="0" fontId="12" fillId="0" borderId="16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2" fillId="0" borderId="23" xfId="0" applyFont="1" applyBorder="1" applyAlignment="1"/>
    <xf numFmtId="0" fontId="12" fillId="0" borderId="2" xfId="0" applyFont="1" applyBorder="1" applyAlignment="1"/>
    <xf numFmtId="0" fontId="12" fillId="0" borderId="31" xfId="0" applyFont="1" applyBorder="1" applyAlignment="1"/>
    <xf numFmtId="0" fontId="12" fillId="0" borderId="27" xfId="0" applyFont="1" applyFill="1" applyBorder="1" applyAlignment="1"/>
    <xf numFmtId="0" fontId="12" fillId="0" borderId="28" xfId="0" applyFont="1" applyFill="1" applyBorder="1" applyAlignment="1"/>
    <xf numFmtId="0" fontId="12" fillId="0" borderId="32" xfId="0" applyFont="1" applyFill="1" applyBorder="1" applyAlignment="1"/>
    <xf numFmtId="0" fontId="21" fillId="0" borderId="0" xfId="0" applyFont="1"/>
    <xf numFmtId="0" fontId="22" fillId="0" borderId="7" xfId="0" applyFont="1" applyBorder="1" applyAlignment="1"/>
    <xf numFmtId="0" fontId="22" fillId="0" borderId="8" xfId="0" applyFont="1" applyBorder="1" applyAlignment="1"/>
    <xf numFmtId="0" fontId="0" fillId="0" borderId="8" xfId="0" applyBorder="1"/>
    <xf numFmtId="0" fontId="22" fillId="0" borderId="4" xfId="0" applyFont="1" applyBorder="1" applyAlignment="1">
      <alignment horizontal="center"/>
    </xf>
    <xf numFmtId="0" fontId="20" fillId="0" borderId="23" xfId="0" applyFont="1" applyBorder="1" applyProtection="1"/>
    <xf numFmtId="0" fontId="20" fillId="0" borderId="2" xfId="0" applyFont="1" applyBorder="1" applyProtection="1"/>
    <xf numFmtId="0" fontId="23" fillId="0" borderId="2" xfId="0" applyFont="1" applyBorder="1" applyProtection="1"/>
    <xf numFmtId="0" fontId="17" fillId="0" borderId="2" xfId="0" applyFont="1" applyBorder="1" applyAlignment="1" applyProtection="1">
      <alignment horizontal="center"/>
    </xf>
    <xf numFmtId="0" fontId="12" fillId="0" borderId="11" xfId="0" applyFont="1" applyBorder="1"/>
    <xf numFmtId="0" fontId="13" fillId="0" borderId="34" xfId="0" applyFont="1" applyBorder="1"/>
    <xf numFmtId="3" fontId="13" fillId="3" borderId="35" xfId="0" applyNumberFormat="1" applyFont="1" applyFill="1" applyBorder="1" applyAlignment="1">
      <alignment horizontal="right"/>
    </xf>
    <xf numFmtId="0" fontId="13" fillId="0" borderId="39" xfId="0" applyFont="1" applyBorder="1" applyAlignment="1"/>
    <xf numFmtId="0" fontId="13" fillId="0" borderId="0" xfId="0" applyFont="1" applyBorder="1" applyAlignment="1"/>
    <xf numFmtId="0" fontId="13" fillId="0" borderId="40" xfId="0" applyFont="1" applyBorder="1" applyAlignment="1"/>
    <xf numFmtId="0" fontId="13" fillId="0" borderId="42" xfId="0" applyFont="1" applyBorder="1" applyAlignment="1"/>
    <xf numFmtId="0" fontId="13" fillId="0" borderId="3" xfId="0" applyFont="1" applyBorder="1" applyAlignment="1"/>
    <xf numFmtId="0" fontId="13" fillId="0" borderId="43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0" fillId="0" borderId="27" xfId="0" applyFont="1" applyBorder="1" applyProtection="1"/>
    <xf numFmtId="0" fontId="20" fillId="0" borderId="28" xfId="0" applyFont="1" applyBorder="1" applyProtection="1"/>
    <xf numFmtId="0" fontId="0" fillId="0" borderId="28" xfId="0" applyBorder="1" applyProtection="1"/>
    <xf numFmtId="0" fontId="0" fillId="0" borderId="28" xfId="0" applyBorder="1" applyAlignment="1" applyProtection="1">
      <alignment horizontal="center"/>
    </xf>
    <xf numFmtId="0" fontId="24" fillId="0" borderId="0" xfId="0" applyFont="1"/>
    <xf numFmtId="164" fontId="26" fillId="0" borderId="0" xfId="2" applyFont="1" applyBorder="1" applyAlignment="1"/>
    <xf numFmtId="0" fontId="10" fillId="0" borderId="0" xfId="0" applyFont="1" applyBorder="1" applyAlignment="1"/>
    <xf numFmtId="0" fontId="2" fillId="0" borderId="0" xfId="0" applyFont="1"/>
    <xf numFmtId="0" fontId="27" fillId="0" borderId="47" xfId="0" applyFont="1" applyBorder="1"/>
    <xf numFmtId="3" fontId="28" fillId="0" borderId="18" xfId="3" applyNumberFormat="1" applyFont="1" applyBorder="1" applyProtection="1"/>
    <xf numFmtId="3" fontId="28" fillId="0" borderId="24" xfId="3" applyNumberFormat="1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0" fontId="3" fillId="3" borderId="0" xfId="0" applyFont="1" applyFill="1"/>
    <xf numFmtId="0" fontId="3" fillId="0" borderId="0" xfId="0" applyFont="1"/>
    <xf numFmtId="0" fontId="25" fillId="0" borderId="47" xfId="0" applyFont="1" applyBorder="1"/>
    <xf numFmtId="18" fontId="0" fillId="0" borderId="0" xfId="0" applyNumberFormat="1"/>
    <xf numFmtId="0" fontId="10" fillId="0" borderId="39" xfId="0" applyFont="1" applyBorder="1"/>
    <xf numFmtId="0" fontId="10" fillId="0" borderId="0" xfId="0" applyFont="1" applyBorder="1"/>
    <xf numFmtId="167" fontId="10" fillId="0" borderId="0" xfId="0" applyNumberFormat="1" applyFont="1" applyBorder="1"/>
    <xf numFmtId="0" fontId="0" fillId="0" borderId="0" xfId="0" applyBorder="1"/>
    <xf numFmtId="0" fontId="26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31" fillId="0" borderId="0" xfId="0" applyFont="1" applyBorder="1"/>
    <xf numFmtId="0" fontId="12" fillId="0" borderId="0" xfId="0" applyFont="1" applyBorder="1"/>
    <xf numFmtId="0" fontId="12" fillId="0" borderId="59" xfId="0" applyFont="1" applyBorder="1" applyAlignment="1">
      <alignment horizontal="left"/>
    </xf>
    <xf numFmtId="0" fontId="31" fillId="0" borderId="60" xfId="0" applyFont="1" applyBorder="1" applyProtection="1"/>
    <xf numFmtId="0" fontId="12" fillId="0" borderId="61" xfId="0" applyFont="1" applyBorder="1" applyAlignment="1">
      <alignment horizontal="left"/>
    </xf>
    <xf numFmtId="0" fontId="12" fillId="0" borderId="63" xfId="0" applyFont="1" applyBorder="1" applyAlignment="1">
      <alignment horizontal="left"/>
    </xf>
    <xf numFmtId="0" fontId="31" fillId="0" borderId="5" xfId="0" applyFont="1" applyBorder="1" applyProtection="1"/>
    <xf numFmtId="0" fontId="12" fillId="0" borderId="5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" fontId="0" fillId="0" borderId="0" xfId="0" applyNumberFormat="1"/>
    <xf numFmtId="0" fontId="31" fillId="0" borderId="60" xfId="0" applyFont="1" applyBorder="1"/>
    <xf numFmtId="0" fontId="31" fillId="0" borderId="49" xfId="0" applyFont="1" applyBorder="1"/>
    <xf numFmtId="0" fontId="12" fillId="0" borderId="50" xfId="0" applyFont="1" applyBorder="1" applyAlignment="1">
      <alignment horizontal="left"/>
    </xf>
    <xf numFmtId="1" fontId="28" fillId="0" borderId="61" xfId="3" applyNumberFormat="1" applyFont="1" applyBorder="1" applyAlignment="1" applyProtection="1">
      <alignment horizontal="right"/>
    </xf>
    <xf numFmtId="1" fontId="28" fillId="0" borderId="31" xfId="3" applyNumberFormat="1" applyFont="1" applyBorder="1" applyAlignment="1" applyProtection="1">
      <alignment horizontal="right"/>
    </xf>
    <xf numFmtId="0" fontId="11" fillId="0" borderId="0" xfId="0" applyFont="1" applyBorder="1" applyAlignment="1"/>
    <xf numFmtId="0" fontId="8" fillId="0" borderId="0" xfId="0" applyFont="1" applyBorder="1" applyAlignment="1"/>
    <xf numFmtId="164" fontId="28" fillId="0" borderId="21" xfId="3" applyNumberFormat="1" applyFont="1" applyBorder="1" applyAlignment="1" applyProtection="1">
      <alignment horizontal="left"/>
    </xf>
    <xf numFmtId="164" fontId="28" fillId="0" borderId="25" xfId="3" applyNumberFormat="1" applyFont="1" applyBorder="1" applyAlignment="1" applyProtection="1">
      <alignment horizontal="left"/>
    </xf>
    <xf numFmtId="164" fontId="28" fillId="0" borderId="51" xfId="3" applyNumberFormat="1" applyFont="1" applyBorder="1" applyAlignment="1" applyProtection="1">
      <alignment horizontal="left"/>
    </xf>
    <xf numFmtId="164" fontId="28" fillId="0" borderId="30" xfId="3" applyNumberFormat="1" applyFont="1" applyBorder="1" applyAlignment="1" applyProtection="1">
      <alignment horizontal="left"/>
    </xf>
    <xf numFmtId="0" fontId="2" fillId="0" borderId="16" xfId="0" applyFont="1" applyBorder="1" applyAlignment="1" applyProtection="1">
      <alignment vertical="top"/>
      <protection locked="0"/>
    </xf>
    <xf numFmtId="0" fontId="24" fillId="0" borderId="0" xfId="0" applyFont="1" applyAlignment="1"/>
    <xf numFmtId="0" fontId="32" fillId="0" borderId="0" xfId="0" applyFont="1" applyBorder="1" applyAlignment="1">
      <alignment horizontal="left"/>
    </xf>
    <xf numFmtId="1" fontId="8" fillId="0" borderId="2" xfId="0" applyNumberFormat="1" applyFont="1" applyBorder="1" applyAlignment="1" applyProtection="1">
      <alignment horizontal="left"/>
    </xf>
    <xf numFmtId="0" fontId="0" fillId="4" borderId="0" xfId="0" applyFill="1"/>
    <xf numFmtId="0" fontId="24" fillId="4" borderId="0" xfId="0" applyFont="1" applyFill="1"/>
    <xf numFmtId="0" fontId="20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20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33" fillId="0" borderId="24" xfId="0" applyFont="1" applyBorder="1" applyAlignment="1"/>
    <xf numFmtId="0" fontId="35" fillId="3" borderId="5" xfId="0" applyFont="1" applyFill="1" applyBorder="1" applyAlignment="1">
      <alignment vertical="center"/>
    </xf>
    <xf numFmtId="0" fontId="17" fillId="6" borderId="0" xfId="0" applyFont="1" applyFill="1" applyBorder="1"/>
    <xf numFmtId="0" fontId="17" fillId="6" borderId="0" xfId="0" applyFont="1" applyFill="1" applyBorder="1" applyAlignment="1"/>
    <xf numFmtId="0" fontId="18" fillId="6" borderId="0" xfId="0" applyFont="1" applyFill="1" applyBorder="1"/>
    <xf numFmtId="0" fontId="19" fillId="6" borderId="0" xfId="0" applyFont="1" applyFill="1" applyBorder="1" applyAlignment="1"/>
    <xf numFmtId="0" fontId="20" fillId="6" borderId="0" xfId="0" applyFont="1" applyFill="1" applyBorder="1" applyAlignment="1"/>
    <xf numFmtId="0" fontId="34" fillId="7" borderId="5" xfId="0" applyFont="1" applyFill="1" applyBorder="1" applyAlignment="1">
      <alignment horizontal="center"/>
    </xf>
    <xf numFmtId="0" fontId="34" fillId="7" borderId="6" xfId="0" applyFont="1" applyFill="1" applyBorder="1" applyAlignment="1">
      <alignment horizontal="center"/>
    </xf>
    <xf numFmtId="0" fontId="34" fillId="7" borderId="13" xfId="0" applyFont="1" applyFill="1" applyBorder="1" applyAlignment="1">
      <alignment horizontal="center"/>
    </xf>
    <xf numFmtId="0" fontId="34" fillId="7" borderId="14" xfId="0" applyFont="1" applyFill="1" applyBorder="1"/>
    <xf numFmtId="0" fontId="34" fillId="7" borderId="10" xfId="0" applyFont="1" applyFill="1" applyBorder="1" applyAlignment="1">
      <alignment horizontal="center"/>
    </xf>
    <xf numFmtId="0" fontId="34" fillId="7" borderId="11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34" fillId="7" borderId="19" xfId="0" applyFont="1" applyFill="1" applyBorder="1" applyAlignment="1">
      <alignment horizontal="center"/>
    </xf>
    <xf numFmtId="3" fontId="35" fillId="7" borderId="22" xfId="0" applyNumberFormat="1" applyFont="1" applyFill="1" applyBorder="1" applyAlignment="1">
      <alignment horizontal="right"/>
    </xf>
    <xf numFmtId="3" fontId="35" fillId="7" borderId="26" xfId="0" applyNumberFormat="1" applyFont="1" applyFill="1" applyBorder="1" applyAlignment="1">
      <alignment horizontal="right"/>
    </xf>
    <xf numFmtId="3" fontId="35" fillId="7" borderId="31" xfId="0" applyNumberFormat="1" applyFont="1" applyFill="1" applyBorder="1" applyAlignment="1">
      <alignment horizontal="right"/>
    </xf>
    <xf numFmtId="3" fontId="35" fillId="7" borderId="36" xfId="0" applyNumberFormat="1" applyFont="1" applyFill="1" applyBorder="1" applyAlignment="1">
      <alignment horizontal="right"/>
    </xf>
    <xf numFmtId="3" fontId="35" fillId="7" borderId="25" xfId="0" applyNumberFormat="1" applyFont="1" applyFill="1" applyBorder="1" applyAlignment="1">
      <alignment horizontal="right"/>
    </xf>
    <xf numFmtId="0" fontId="35" fillId="7" borderId="30" xfId="0" applyFont="1" applyFill="1" applyBorder="1" applyProtection="1"/>
    <xf numFmtId="3" fontId="35" fillId="7" borderId="12" xfId="0" applyNumberFormat="1" applyFont="1" applyFill="1" applyBorder="1" applyAlignment="1" applyProtection="1">
      <alignment horizontal="right"/>
    </xf>
    <xf numFmtId="0" fontId="35" fillId="7" borderId="37" xfId="0" applyFont="1" applyFill="1" applyBorder="1" applyAlignment="1"/>
    <xf numFmtId="3" fontId="35" fillId="7" borderId="33" xfId="0" applyNumberFormat="1" applyFont="1" applyFill="1" applyBorder="1" applyAlignment="1" applyProtection="1"/>
    <xf numFmtId="0" fontId="35" fillId="7" borderId="37" xfId="0" applyFont="1" applyFill="1" applyBorder="1" applyAlignment="1">
      <alignment vertical="center" wrapText="1"/>
    </xf>
    <xf numFmtId="0" fontId="35" fillId="7" borderId="34" xfId="0" applyFont="1" applyFill="1" applyBorder="1" applyAlignment="1">
      <alignment horizontal="center" vertical="center" wrapText="1"/>
    </xf>
    <xf numFmtId="0" fontId="35" fillId="7" borderId="35" xfId="0" applyFont="1" applyFill="1" applyBorder="1" applyAlignment="1">
      <alignment horizontal="center" wrapText="1"/>
    </xf>
    <xf numFmtId="0" fontId="35" fillId="7" borderId="45" xfId="0" applyFont="1" applyFill="1" applyBorder="1" applyAlignment="1">
      <alignment horizontal="center"/>
    </xf>
    <xf numFmtId="3" fontId="35" fillId="7" borderId="20" xfId="3" applyNumberFormat="1" applyFont="1" applyFill="1" applyBorder="1"/>
    <xf numFmtId="3" fontId="35" fillId="7" borderId="25" xfId="3" applyNumberFormat="1" applyFont="1" applyFill="1" applyBorder="1"/>
    <xf numFmtId="3" fontId="36" fillId="7" borderId="51" xfId="3" applyNumberFormat="1" applyFont="1" applyFill="1" applyBorder="1"/>
    <xf numFmtId="0" fontId="34" fillId="7" borderId="49" xfId="0" applyFont="1" applyFill="1" applyBorder="1"/>
    <xf numFmtId="3" fontId="36" fillId="7" borderId="50" xfId="3" applyNumberFormat="1" applyFont="1" applyFill="1" applyBorder="1"/>
    <xf numFmtId="3" fontId="36" fillId="7" borderId="49" xfId="3" applyNumberFormat="1" applyFont="1" applyFill="1" applyBorder="1"/>
    <xf numFmtId="3" fontId="36" fillId="7" borderId="29" xfId="3" applyNumberFormat="1" applyFont="1" applyFill="1" applyBorder="1" applyProtection="1">
      <protection locked="0"/>
    </xf>
    <xf numFmtId="4" fontId="36" fillId="7" borderId="51" xfId="3" applyNumberFormat="1" applyFont="1" applyFill="1" applyBorder="1" applyAlignment="1" applyProtection="1">
      <alignment horizontal="right"/>
      <protection locked="0"/>
    </xf>
    <xf numFmtId="3" fontId="36" fillId="7" borderId="51" xfId="3" applyNumberFormat="1" applyFont="1" applyFill="1" applyBorder="1" applyProtection="1">
      <protection locked="0"/>
    </xf>
    <xf numFmtId="4" fontId="36" fillId="7" borderId="51" xfId="3" applyNumberFormat="1" applyFont="1" applyFill="1" applyBorder="1" applyProtection="1">
      <protection locked="0"/>
    </xf>
    <xf numFmtId="3" fontId="36" fillId="7" borderId="30" xfId="3" applyNumberFormat="1" applyFont="1" applyFill="1" applyBorder="1" applyProtection="1">
      <protection locked="0"/>
    </xf>
    <xf numFmtId="3" fontId="37" fillId="7" borderId="21" xfId="3" applyNumberFormat="1" applyFont="1" applyFill="1" applyBorder="1" applyProtection="1">
      <protection locked="0"/>
    </xf>
    <xf numFmtId="166" fontId="37" fillId="7" borderId="21" xfId="3" applyNumberFormat="1" applyFont="1" applyFill="1" applyBorder="1" applyAlignment="1" applyProtection="1">
      <protection locked="0"/>
    </xf>
    <xf numFmtId="166" fontId="37" fillId="7" borderId="21" xfId="3" applyNumberFormat="1" applyFont="1" applyFill="1" applyBorder="1" applyProtection="1">
      <protection locked="0"/>
    </xf>
    <xf numFmtId="0" fontId="35" fillId="7" borderId="56" xfId="0" applyFont="1" applyFill="1" applyBorder="1" applyAlignment="1"/>
    <xf numFmtId="0" fontId="35" fillId="7" borderId="11" xfId="0" applyFont="1" applyFill="1" applyBorder="1"/>
    <xf numFmtId="0" fontId="35" fillId="7" borderId="11" xfId="0" applyFont="1" applyFill="1" applyBorder="1" applyAlignment="1">
      <alignment horizontal="left"/>
    </xf>
    <xf numFmtId="0" fontId="35" fillId="7" borderId="57" xfId="0" applyFont="1" applyFill="1" applyBorder="1" applyAlignment="1">
      <alignment horizontal="center"/>
    </xf>
    <xf numFmtId="0" fontId="35" fillId="7" borderId="58" xfId="0" applyFont="1" applyFill="1" applyBorder="1"/>
    <xf numFmtId="3" fontId="35" fillId="7" borderId="22" xfId="0" applyNumberFormat="1" applyFont="1" applyFill="1" applyBorder="1"/>
    <xf numFmtId="3" fontId="35" fillId="7" borderId="31" xfId="0" applyNumberFormat="1" applyFont="1" applyFill="1" applyBorder="1"/>
    <xf numFmtId="3" fontId="35" fillId="7" borderId="32" xfId="0" applyNumberFormat="1" applyFont="1" applyFill="1" applyBorder="1"/>
    <xf numFmtId="3" fontId="35" fillId="7" borderId="48" xfId="0" applyNumberFormat="1" applyFont="1" applyFill="1" applyBorder="1"/>
    <xf numFmtId="0" fontId="35" fillId="7" borderId="50" xfId="0" applyFont="1" applyFill="1" applyBorder="1" applyAlignment="1">
      <alignment horizontal="left"/>
    </xf>
    <xf numFmtId="0" fontId="35" fillId="7" borderId="49" xfId="0" applyFont="1" applyFill="1" applyBorder="1"/>
    <xf numFmtId="0" fontId="35" fillId="7" borderId="51" xfId="0" applyFont="1" applyFill="1" applyBorder="1"/>
    <xf numFmtId="0" fontId="35" fillId="7" borderId="30" xfId="0" applyFont="1" applyFill="1" applyBorder="1"/>
    <xf numFmtId="0" fontId="35" fillId="7" borderId="28" xfId="0" applyFont="1" applyFill="1" applyBorder="1" applyAlignment="1">
      <alignment horizontal="left"/>
    </xf>
    <xf numFmtId="1" fontId="35" fillId="7" borderId="49" xfId="0" applyNumberFormat="1" applyFont="1" applyFill="1" applyBorder="1"/>
    <xf numFmtId="1" fontId="35" fillId="7" borderId="51" xfId="0" applyNumberFormat="1" applyFont="1" applyFill="1" applyBorder="1"/>
    <xf numFmtId="1" fontId="35" fillId="7" borderId="30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5" fillId="0" borderId="3" xfId="0" applyFont="1" applyBorder="1" applyAlignment="1">
      <alignment horizontal="center"/>
    </xf>
    <xf numFmtId="0" fontId="34" fillId="7" borderId="4" xfId="0" applyFont="1" applyFill="1" applyBorder="1" applyAlignment="1">
      <alignment horizontal="center"/>
    </xf>
    <xf numFmtId="0" fontId="34" fillId="7" borderId="12" xfId="0" applyFont="1" applyFill="1" applyBorder="1" applyAlignment="1">
      <alignment horizontal="center"/>
    </xf>
    <xf numFmtId="0" fontId="34" fillId="7" borderId="4" xfId="0" applyFont="1" applyFill="1" applyBorder="1" applyAlignment="1">
      <alignment horizontal="left"/>
    </xf>
    <xf numFmtId="0" fontId="34" fillId="7" borderId="15" xfId="0" applyFont="1" applyFill="1" applyBorder="1" applyAlignment="1">
      <alignment horizontal="left"/>
    </xf>
    <xf numFmtId="0" fontId="34" fillId="7" borderId="7" xfId="0" applyFont="1" applyFill="1" applyBorder="1" applyAlignment="1">
      <alignment horizontal="left" vertical="center"/>
    </xf>
    <xf numFmtId="0" fontId="34" fillId="7" borderId="8" xfId="0" applyFont="1" applyFill="1" applyBorder="1" applyAlignment="1">
      <alignment horizontal="left" vertical="center"/>
    </xf>
    <xf numFmtId="0" fontId="34" fillId="7" borderId="9" xfId="0" applyFont="1" applyFill="1" applyBorder="1" applyAlignment="1">
      <alignment horizontal="left" vertical="center"/>
    </xf>
    <xf numFmtId="0" fontId="34" fillId="7" borderId="16" xfId="0" applyFont="1" applyFill="1" applyBorder="1" applyAlignment="1">
      <alignment horizontal="left" vertical="center"/>
    </xf>
    <xf numFmtId="0" fontId="34" fillId="7" borderId="1" xfId="0" applyFont="1" applyFill="1" applyBorder="1" applyAlignment="1">
      <alignment horizontal="left" vertical="center"/>
    </xf>
    <xf numFmtId="0" fontId="34" fillId="7" borderId="17" xfId="0" applyFont="1" applyFill="1" applyBorder="1" applyAlignment="1">
      <alignment horizontal="left" vertical="center"/>
    </xf>
    <xf numFmtId="0" fontId="34" fillId="7" borderId="6" xfId="0" applyFont="1" applyFill="1" applyBorder="1" applyAlignment="1">
      <alignment horizontal="center"/>
    </xf>
    <xf numFmtId="0" fontId="34" fillId="7" borderId="20" xfId="0" applyFont="1" applyFill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27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3" fontId="35" fillId="7" borderId="41" xfId="0" applyNumberFormat="1" applyFont="1" applyFill="1" applyBorder="1" applyAlignment="1">
      <alignment horizontal="center"/>
    </xf>
    <xf numFmtId="3" fontId="35" fillId="7" borderId="15" xfId="0" applyNumberFormat="1" applyFont="1" applyFill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164" fontId="26" fillId="0" borderId="37" xfId="2" applyFont="1" applyBorder="1" applyAlignment="1">
      <alignment horizontal="center"/>
    </xf>
    <xf numFmtId="164" fontId="26" fillId="0" borderId="38" xfId="2" applyFont="1" applyBorder="1" applyAlignment="1">
      <alignment horizontal="center"/>
    </xf>
    <xf numFmtId="164" fontId="26" fillId="0" borderId="36" xfId="2" applyFont="1" applyBorder="1" applyAlignment="1">
      <alignment horizontal="center"/>
    </xf>
    <xf numFmtId="0" fontId="35" fillId="7" borderId="4" xfId="0" applyFont="1" applyFill="1" applyBorder="1" applyAlignment="1">
      <alignment horizontal="left"/>
    </xf>
    <xf numFmtId="0" fontId="35" fillId="7" borderId="12" xfId="0" applyFont="1" applyFill="1" applyBorder="1" applyAlignment="1">
      <alignment horizontal="left"/>
    </xf>
    <xf numFmtId="0" fontId="35" fillId="7" borderId="4" xfId="0" applyFont="1" applyFill="1" applyBorder="1" applyAlignment="1">
      <alignment horizontal="center" vertical="center" wrapText="1"/>
    </xf>
    <xf numFmtId="0" fontId="35" fillId="7" borderId="15" xfId="0" applyFont="1" applyFill="1" applyBorder="1" applyAlignment="1">
      <alignment horizontal="center" vertical="center" wrapText="1"/>
    </xf>
    <xf numFmtId="0" fontId="35" fillId="7" borderId="38" xfId="0" applyFont="1" applyFill="1" applyBorder="1" applyAlignment="1">
      <alignment horizontal="center"/>
    </xf>
    <xf numFmtId="0" fontId="35" fillId="7" borderId="36" xfId="0" applyFont="1" applyFill="1" applyBorder="1" applyAlignment="1">
      <alignment horizontal="center"/>
    </xf>
    <xf numFmtId="0" fontId="35" fillId="7" borderId="5" xfId="0" applyFont="1" applyFill="1" applyBorder="1" applyAlignment="1">
      <alignment horizontal="center" wrapText="1"/>
    </xf>
    <xf numFmtId="0" fontId="35" fillId="7" borderId="46" xfId="0" applyFont="1" applyFill="1" applyBorder="1" applyAlignment="1">
      <alignment horizontal="center" wrapText="1"/>
    </xf>
    <xf numFmtId="0" fontId="35" fillId="7" borderId="44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44" xfId="0" applyFont="1" applyFill="1" applyBorder="1" applyAlignment="1">
      <alignment horizontal="center" wrapText="1"/>
    </xf>
    <xf numFmtId="0" fontId="35" fillId="7" borderId="19" xfId="0" applyFont="1" applyFill="1" applyBorder="1" applyAlignment="1">
      <alignment horizont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20" xfId="0" applyFont="1" applyFill="1" applyBorder="1" applyAlignment="1">
      <alignment horizontal="center" vertical="center" wrapText="1"/>
    </xf>
    <xf numFmtId="0" fontId="35" fillId="7" borderId="38" xfId="0" quotePrefix="1" applyFont="1" applyFill="1" applyBorder="1" applyAlignment="1">
      <alignment horizontal="left"/>
    </xf>
    <xf numFmtId="0" fontId="35" fillId="7" borderId="36" xfId="0" quotePrefix="1" applyFont="1" applyFill="1" applyBorder="1" applyAlignment="1">
      <alignment horizontal="left"/>
    </xf>
    <xf numFmtId="0" fontId="29" fillId="0" borderId="7" xfId="0" applyFont="1" applyBorder="1" applyAlignment="1">
      <alignment horizontal="left" wrapText="1"/>
    </xf>
    <xf numFmtId="0" fontId="29" fillId="0" borderId="8" xfId="0" applyFont="1" applyBorder="1" applyAlignment="1">
      <alignment horizontal="left" wrapText="1"/>
    </xf>
    <xf numFmtId="0" fontId="29" fillId="0" borderId="48" xfId="0" applyFont="1" applyBorder="1" applyAlignment="1">
      <alignment horizontal="left" wrapText="1"/>
    </xf>
    <xf numFmtId="0" fontId="29" fillId="0" borderId="39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9" fillId="0" borderId="40" xfId="0" applyFont="1" applyBorder="1" applyAlignment="1">
      <alignment horizontal="left" wrapText="1"/>
    </xf>
    <xf numFmtId="0" fontId="29" fillId="0" borderId="42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9" fillId="0" borderId="43" xfId="0" applyFont="1" applyBorder="1" applyAlignment="1">
      <alignment horizontal="left" wrapText="1"/>
    </xf>
    <xf numFmtId="0" fontId="29" fillId="0" borderId="7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29" fillId="0" borderId="40" xfId="0" applyFont="1" applyBorder="1" applyAlignment="1">
      <alignment horizontal="left" vertical="top" wrapText="1"/>
    </xf>
    <xf numFmtId="0" fontId="29" fillId="0" borderId="42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43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164" fontId="28" fillId="0" borderId="61" xfId="3" applyNumberFormat="1" applyFont="1" applyBorder="1" applyAlignment="1" applyProtection="1">
      <alignment horizontal="left"/>
    </xf>
    <xf numFmtId="164" fontId="28" fillId="0" borderId="31" xfId="3" applyNumberFormat="1" applyFont="1" applyBorder="1" applyAlignment="1" applyProtection="1">
      <alignment horizontal="left"/>
    </xf>
    <xf numFmtId="0" fontId="26" fillId="0" borderId="0" xfId="0" applyFont="1" applyBorder="1" applyAlignment="1">
      <alignment horizontal="center"/>
    </xf>
    <xf numFmtId="0" fontId="34" fillId="7" borderId="10" xfId="0" applyFont="1" applyFill="1" applyBorder="1" applyAlignment="1">
      <alignment horizontal="left" vertical="center"/>
    </xf>
    <xf numFmtId="0" fontId="34" fillId="7" borderId="52" xfId="0" applyFont="1" applyFill="1" applyBorder="1" applyAlignment="1">
      <alignment horizontal="left" vertical="center"/>
    </xf>
    <xf numFmtId="0" fontId="34" fillId="7" borderId="55" xfId="0" applyFont="1" applyFill="1" applyBorder="1" applyAlignment="1">
      <alignment horizontal="left" vertical="center"/>
    </xf>
    <xf numFmtId="0" fontId="34" fillId="7" borderId="43" xfId="0" applyFont="1" applyFill="1" applyBorder="1" applyAlignment="1">
      <alignment horizontal="left" vertical="center"/>
    </xf>
    <xf numFmtId="0" fontId="33" fillId="7" borderId="53" xfId="0" applyFont="1" applyFill="1" applyBorder="1" applyAlignment="1">
      <alignment horizontal="center"/>
    </xf>
    <xf numFmtId="0" fontId="33" fillId="7" borderId="54" xfId="0" applyFont="1" applyFill="1" applyBorder="1" applyAlignment="1">
      <alignment horizontal="center"/>
    </xf>
    <xf numFmtId="0" fontId="33" fillId="7" borderId="22" xfId="0" applyFont="1" applyFill="1" applyBorder="1" applyAlignment="1">
      <alignment horizontal="center"/>
    </xf>
    <xf numFmtId="0" fontId="35" fillId="7" borderId="5" xfId="0" applyFont="1" applyFill="1" applyBorder="1" applyAlignment="1">
      <alignment horizontal="center" vertical="center"/>
    </xf>
    <xf numFmtId="0" fontId="35" fillId="7" borderId="13" xfId="0" applyFont="1" applyFill="1" applyBorder="1" applyAlignment="1">
      <alignment horizontal="center" vertical="center"/>
    </xf>
    <xf numFmtId="0" fontId="35" fillId="7" borderId="62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/>
    </xf>
    <xf numFmtId="0" fontId="35" fillId="7" borderId="64" xfId="0" applyFont="1" applyFill="1" applyBorder="1" applyAlignment="1">
      <alignment horizontal="center" vertical="center"/>
    </xf>
    <xf numFmtId="0" fontId="35" fillId="7" borderId="15" xfId="0" applyFont="1" applyFill="1" applyBorder="1" applyAlignment="1">
      <alignment horizontal="center" vertical="center"/>
    </xf>
    <xf numFmtId="0" fontId="26" fillId="0" borderId="53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0" fillId="0" borderId="53" xfId="0" applyFill="1" applyBorder="1" applyAlignment="1" applyProtection="1">
      <alignment horizontal="center"/>
      <protection locked="0"/>
    </xf>
    <xf numFmtId="0" fontId="0" fillId="0" borderId="54" xfId="0" applyFill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  <protection locked="0"/>
    </xf>
    <xf numFmtId="16" fontId="0" fillId="0" borderId="53" xfId="0" applyNumberFormat="1" applyFill="1" applyBorder="1" applyAlignment="1" applyProtection="1">
      <alignment horizontal="center"/>
      <protection locked="0"/>
    </xf>
    <xf numFmtId="16" fontId="0" fillId="0" borderId="54" xfId="0" applyNumberFormat="1" applyFill="1" applyBorder="1" applyAlignment="1" applyProtection="1">
      <alignment horizontal="center"/>
      <protection locked="0"/>
    </xf>
    <xf numFmtId="16" fontId="0" fillId="0" borderId="22" xfId="0" applyNumberFormat="1" applyFill="1" applyBorder="1" applyAlignment="1" applyProtection="1">
      <alignment horizontal="center"/>
      <protection locked="0"/>
    </xf>
    <xf numFmtId="0" fontId="35" fillId="7" borderId="23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24" xfId="0" applyFont="1" applyFill="1" applyBorder="1" applyAlignment="1">
      <alignment horizontal="left"/>
    </xf>
    <xf numFmtId="164" fontId="35" fillId="7" borderId="61" xfId="3" applyNumberFormat="1" applyFont="1" applyFill="1" applyBorder="1" applyAlignment="1">
      <alignment horizontal="left"/>
    </xf>
    <xf numFmtId="164" fontId="35" fillId="7" borderId="31" xfId="3" applyNumberFormat="1" applyFont="1" applyFill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38" fillId="0" borderId="8" xfId="0" applyFont="1" applyBorder="1" applyAlignment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8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DE4BE"/>
      <color rgb="FF828282"/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54</xdr:row>
      <xdr:rowOff>167307</xdr:rowOff>
    </xdr:from>
    <xdr:to>
      <xdr:col>3</xdr:col>
      <xdr:colOff>76200</xdr:colOff>
      <xdr:row>56</xdr:row>
      <xdr:rowOff>175590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523875" y="10901982"/>
          <a:ext cx="2171700" cy="446433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352425</xdr:colOff>
      <xdr:row>0</xdr:row>
      <xdr:rowOff>58737</xdr:rowOff>
    </xdr:from>
    <xdr:to>
      <xdr:col>7</xdr:col>
      <xdr:colOff>247650</xdr:colOff>
      <xdr:row>3</xdr:row>
      <xdr:rowOff>9818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8737"/>
          <a:ext cx="1790700" cy="579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55</xdr:row>
      <xdr:rowOff>57150</xdr:rowOff>
    </xdr:from>
    <xdr:to>
      <xdr:col>3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102995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104775</xdr:colOff>
      <xdr:row>55</xdr:row>
      <xdr:rowOff>57150</xdr:rowOff>
    </xdr:from>
    <xdr:to>
      <xdr:col>3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102995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104775</xdr:colOff>
      <xdr:row>55</xdr:row>
      <xdr:rowOff>66675</xdr:rowOff>
    </xdr:from>
    <xdr:to>
      <xdr:col>3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1039475"/>
          <a:ext cx="2114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Estadistica\Carpeta%20Compartida\ESTADISTICAS%202024\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</sheetData>
      <sheetData sheetId="2"/>
      <sheetData sheetId="3"/>
      <sheetData sheetId="4"/>
      <sheetData sheetId="5"/>
      <sheetData sheetId="6"/>
      <sheetData sheetId="7">
        <row r="13">
          <cell r="J13">
            <v>528</v>
          </cell>
        </row>
        <row r="26">
          <cell r="C26">
            <v>104</v>
          </cell>
        </row>
        <row r="66">
          <cell r="N66">
            <v>31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H98">
            <v>2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8">
        <row r="13">
          <cell r="J13">
            <v>379</v>
          </cell>
        </row>
        <row r="16">
          <cell r="K16">
            <v>0</v>
          </cell>
        </row>
        <row r="17"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6">
          <cell r="C26">
            <v>139</v>
          </cell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</row>
        <row r="35">
          <cell r="L35">
            <v>0</v>
          </cell>
        </row>
        <row r="37">
          <cell r="B37">
            <v>0</v>
          </cell>
          <cell r="C37">
            <v>0</v>
          </cell>
        </row>
        <row r="66">
          <cell r="N66">
            <v>28</v>
          </cell>
        </row>
        <row r="69">
          <cell r="E69">
            <v>0</v>
          </cell>
        </row>
        <row r="73">
          <cell r="D73">
            <v>0</v>
          </cell>
        </row>
        <row r="74">
          <cell r="D74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H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9">
        <row r="13">
          <cell r="J13">
            <v>390</v>
          </cell>
        </row>
        <row r="16">
          <cell r="K16">
            <v>0</v>
          </cell>
        </row>
        <row r="17"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6">
          <cell r="C26">
            <v>302</v>
          </cell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</row>
        <row r="33">
          <cell r="B33">
            <v>0</v>
          </cell>
          <cell r="C33">
            <v>0</v>
          </cell>
        </row>
        <row r="35">
          <cell r="L35">
            <v>0</v>
          </cell>
        </row>
        <row r="37">
          <cell r="B37">
            <v>0</v>
          </cell>
          <cell r="C37">
            <v>0</v>
          </cell>
        </row>
        <row r="66">
          <cell r="N66">
            <v>31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H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8"/>
  <sheetViews>
    <sheetView tabSelected="1" view="pageBreakPreview" topLeftCell="A85" zoomScaleNormal="100" zoomScaleSheetLayoutView="100" workbookViewId="0">
      <selection activeCell="L117" sqref="L117"/>
    </sheetView>
  </sheetViews>
  <sheetFormatPr baseColWidth="10" defaultColWidth="11.42578125" defaultRowHeight="15" x14ac:dyDescent="0.25"/>
  <cols>
    <col min="1" max="1" width="6.5703125" customWidth="1"/>
    <col min="2" max="2" width="20.7109375" customWidth="1"/>
    <col min="3" max="3" width="12" customWidth="1"/>
    <col min="4" max="4" width="9.140625" customWidth="1"/>
    <col min="5" max="5" width="9.42578125" customWidth="1"/>
    <col min="6" max="6" width="5.85546875" customWidth="1"/>
    <col min="7" max="7" width="9.28515625" customWidth="1"/>
    <col min="8" max="8" width="8.85546875" customWidth="1"/>
    <col min="9" max="9" width="7.28515625" customWidth="1"/>
    <col min="10" max="10" width="7" customWidth="1"/>
    <col min="11" max="11" width="11.140625" customWidth="1"/>
    <col min="12" max="12" width="11" customWidth="1"/>
    <col min="13" max="13" width="11.28515625" customWidth="1"/>
    <col min="14" max="14" width="5.140625" customWidth="1"/>
    <col min="15" max="15" width="8.85546875" customWidth="1"/>
    <col min="16" max="16" width="10.140625" customWidth="1"/>
    <col min="18" max="18" width="12.28515625" bestFit="1" customWidth="1"/>
    <col min="20" max="21" width="11.42578125" customWidth="1"/>
  </cols>
  <sheetData>
    <row r="1" spans="2:18" ht="18" customHeight="1" x14ac:dyDescent="0.4">
      <c r="B1" s="1" t="s">
        <v>0</v>
      </c>
      <c r="E1" s="166"/>
      <c r="F1" s="166"/>
      <c r="G1" s="166"/>
      <c r="H1" s="166"/>
      <c r="M1" s="2" t="s">
        <v>1</v>
      </c>
    </row>
    <row r="2" spans="2:18" x14ac:dyDescent="0.25">
      <c r="B2" t="s">
        <v>2</v>
      </c>
      <c r="E2" s="166"/>
      <c r="F2" s="166"/>
      <c r="G2" s="166"/>
      <c r="H2" s="166"/>
    </row>
    <row r="3" spans="2:18" x14ac:dyDescent="0.25">
      <c r="B3" s="3" t="s">
        <v>3</v>
      </c>
      <c r="E3" s="166"/>
      <c r="F3" s="166"/>
      <c r="G3" s="166"/>
      <c r="H3" s="166"/>
    </row>
    <row r="4" spans="2:18" ht="15" customHeight="1" x14ac:dyDescent="0.25">
      <c r="E4" s="166"/>
      <c r="F4" s="166"/>
      <c r="G4" s="166"/>
      <c r="H4" s="166"/>
      <c r="O4" s="167"/>
      <c r="P4" s="167"/>
      <c r="Q4" s="167"/>
      <c r="R4" s="167"/>
    </row>
    <row r="5" spans="2:18" x14ac:dyDescent="0.25">
      <c r="B5" s="168" t="s">
        <v>4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O5" s="167"/>
      <c r="P5" s="167"/>
      <c r="Q5" s="167"/>
      <c r="R5" s="167"/>
    </row>
    <row r="6" spans="2:18" ht="15.75" x14ac:dyDescent="0.3">
      <c r="B6" s="169" t="s">
        <v>198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O6" s="170" t="s">
        <v>5</v>
      </c>
      <c r="P6" s="170"/>
      <c r="Q6" s="170"/>
      <c r="R6" s="170"/>
    </row>
    <row r="7" spans="2:18" ht="15.75" x14ac:dyDescent="0.25">
      <c r="B7" s="4" t="s">
        <v>6</v>
      </c>
      <c r="C7" s="5" t="str">
        <f>'[1]67-A'!B14</f>
        <v>O</v>
      </c>
      <c r="D7" s="171" t="s">
        <v>7</v>
      </c>
      <c r="E7" s="171"/>
      <c r="F7" s="172">
        <f>'[1]67-A'!E14:G14</f>
        <v>0</v>
      </c>
      <c r="G7" s="172"/>
      <c r="H7" s="172"/>
      <c r="I7" s="173" t="s">
        <v>8</v>
      </c>
      <c r="J7" s="173"/>
      <c r="K7" s="174">
        <f>'[1]67-A'!J14:K14</f>
        <v>0</v>
      </c>
      <c r="L7" s="174"/>
      <c r="M7" s="6"/>
      <c r="N7" s="7"/>
      <c r="O7" s="170"/>
      <c r="P7" s="170"/>
      <c r="Q7" s="170"/>
      <c r="R7" s="170"/>
    </row>
    <row r="8" spans="2:18" ht="15.75" customHeight="1" x14ac:dyDescent="0.25">
      <c r="B8" s="4" t="s">
        <v>9</v>
      </c>
      <c r="C8" s="175">
        <f>'[1]67-A'!B15:D15</f>
        <v>0</v>
      </c>
      <c r="D8" s="175"/>
      <c r="E8" s="175"/>
      <c r="F8" s="175"/>
      <c r="G8" s="4" t="s">
        <v>10</v>
      </c>
      <c r="H8" s="8">
        <f>'[1]67-A'!G15:I15</f>
        <v>0</v>
      </c>
      <c r="I8" s="9"/>
      <c r="J8" s="9"/>
      <c r="K8" s="10"/>
      <c r="L8" s="9"/>
      <c r="M8" s="6"/>
    </row>
    <row r="9" spans="2:18" ht="15.75" x14ac:dyDescent="0.25">
      <c r="B9" s="4"/>
      <c r="C9" s="11"/>
      <c r="D9" s="12"/>
      <c r="F9" s="4" t="s">
        <v>11</v>
      </c>
      <c r="G9" s="98">
        <v>2025</v>
      </c>
      <c r="I9" s="13"/>
      <c r="J9" s="13"/>
      <c r="K9" s="10"/>
      <c r="L9" s="9"/>
      <c r="M9" s="6"/>
      <c r="O9" s="170" t="s">
        <v>12</v>
      </c>
      <c r="P9" s="170"/>
      <c r="Q9" s="170"/>
      <c r="R9" s="170"/>
    </row>
    <row r="10" spans="2:18" ht="16.5" thickBot="1" x14ac:dyDescent="0.3">
      <c r="B10" s="176" t="s">
        <v>13</v>
      </c>
      <c r="C10" s="176"/>
      <c r="D10" s="176"/>
      <c r="E10" s="176"/>
      <c r="F10" s="14"/>
      <c r="G10" s="14" t="s">
        <v>14</v>
      </c>
      <c r="H10" s="14"/>
      <c r="I10" s="14"/>
      <c r="J10" s="14"/>
      <c r="K10" s="14"/>
      <c r="L10" s="15"/>
      <c r="M10" s="16"/>
      <c r="O10" s="170"/>
      <c r="P10" s="170"/>
      <c r="Q10" s="170"/>
      <c r="R10" s="170"/>
    </row>
    <row r="11" spans="2:18" x14ac:dyDescent="0.25">
      <c r="B11" s="177" t="s">
        <v>15</v>
      </c>
      <c r="C11" s="114" t="s">
        <v>16</v>
      </c>
      <c r="D11" s="115" t="s">
        <v>17</v>
      </c>
      <c r="E11" s="179" t="s">
        <v>199</v>
      </c>
      <c r="F11" s="109"/>
      <c r="G11" s="181" t="s">
        <v>18</v>
      </c>
      <c r="H11" s="182"/>
      <c r="I11" s="182"/>
      <c r="J11" s="183"/>
      <c r="K11" s="118" t="s">
        <v>19</v>
      </c>
      <c r="L11" s="119" t="s">
        <v>20</v>
      </c>
      <c r="M11" s="187" t="s">
        <v>21</v>
      </c>
      <c r="O11" s="170"/>
      <c r="P11" s="170"/>
      <c r="Q11" s="170"/>
      <c r="R11" s="170"/>
    </row>
    <row r="12" spans="2:18" ht="15.75" customHeight="1" thickBot="1" x14ac:dyDescent="0.3">
      <c r="B12" s="178"/>
      <c r="C12" s="116" t="s">
        <v>22</v>
      </c>
      <c r="D12" s="117" t="s">
        <v>23</v>
      </c>
      <c r="E12" s="180"/>
      <c r="F12" s="109"/>
      <c r="G12" s="184"/>
      <c r="H12" s="185"/>
      <c r="I12" s="185"/>
      <c r="J12" s="186"/>
      <c r="K12" s="120" t="s">
        <v>24</v>
      </c>
      <c r="L12" s="121" t="s">
        <v>25</v>
      </c>
      <c r="M12" s="188"/>
    </row>
    <row r="13" spans="2:18" s="19" customFormat="1" x14ac:dyDescent="0.25">
      <c r="B13" s="17" t="s">
        <v>26</v>
      </c>
      <c r="C13" s="18">
        <v>0</v>
      </c>
      <c r="D13" s="18">
        <v>0</v>
      </c>
      <c r="E13" s="122">
        <f>SUM(D13+C13)</f>
        <v>0</v>
      </c>
      <c r="F13" s="110"/>
      <c r="G13" s="189" t="s">
        <v>27</v>
      </c>
      <c r="H13" s="190"/>
      <c r="I13" s="190"/>
      <c r="J13" s="191"/>
      <c r="K13" s="18">
        <v>1026</v>
      </c>
      <c r="L13" s="18">
        <v>72</v>
      </c>
      <c r="M13" s="126">
        <f>SUM(L13+K13)</f>
        <v>1098</v>
      </c>
    </row>
    <row r="14" spans="2:18" x14ac:dyDescent="0.25">
      <c r="B14" s="20" t="s">
        <v>28</v>
      </c>
      <c r="C14" s="18">
        <v>1578</v>
      </c>
      <c r="D14" s="18">
        <v>1860</v>
      </c>
      <c r="E14" s="123">
        <f t="shared" ref="E14:E51" si="0">SUM(D14+C14)</f>
        <v>3438</v>
      </c>
      <c r="F14" s="109"/>
      <c r="G14" s="189" t="s">
        <v>29</v>
      </c>
      <c r="H14" s="190"/>
      <c r="I14" s="190"/>
      <c r="J14" s="191"/>
      <c r="K14" s="18">
        <v>8221</v>
      </c>
      <c r="L14" s="18">
        <v>267</v>
      </c>
      <c r="M14" s="126">
        <f t="shared" ref="M14:M33" si="1">SUM(L14+K14)</f>
        <v>8488</v>
      </c>
    </row>
    <row r="15" spans="2:18" x14ac:dyDescent="0.25">
      <c r="B15" s="20" t="s">
        <v>30</v>
      </c>
      <c r="C15" s="18">
        <v>0</v>
      </c>
      <c r="D15" s="18">
        <v>3</v>
      </c>
      <c r="E15" s="123">
        <f t="shared" si="0"/>
        <v>3</v>
      </c>
      <c r="F15" s="109"/>
      <c r="G15" s="189" t="s">
        <v>31</v>
      </c>
      <c r="H15" s="190"/>
      <c r="I15" s="190"/>
      <c r="J15" s="191"/>
      <c r="K15" s="18">
        <v>2870</v>
      </c>
      <c r="L15" s="18">
        <v>255</v>
      </c>
      <c r="M15" s="126">
        <f t="shared" si="1"/>
        <v>3125</v>
      </c>
    </row>
    <row r="16" spans="2:18" x14ac:dyDescent="0.25">
      <c r="B16" s="20" t="s">
        <v>32</v>
      </c>
      <c r="C16" s="18">
        <v>106</v>
      </c>
      <c r="D16" s="18">
        <v>824</v>
      </c>
      <c r="E16" s="123">
        <f t="shared" si="0"/>
        <v>930</v>
      </c>
      <c r="F16" s="109"/>
      <c r="G16" s="189" t="s">
        <v>33</v>
      </c>
      <c r="H16" s="190"/>
      <c r="I16" s="190"/>
      <c r="J16" s="191"/>
      <c r="K16" s="18">
        <v>0</v>
      </c>
      <c r="L16" s="18">
        <f>SUM([1]Enero!K16+[1]Febrero!K16+[1]Marzo!K16)</f>
        <v>0</v>
      </c>
      <c r="M16" s="126">
        <f t="shared" si="1"/>
        <v>0</v>
      </c>
    </row>
    <row r="17" spans="2:13" x14ac:dyDescent="0.25">
      <c r="B17" s="20" t="s">
        <v>34</v>
      </c>
      <c r="C17" s="18">
        <v>630</v>
      </c>
      <c r="D17" s="18">
        <v>877</v>
      </c>
      <c r="E17" s="123">
        <f t="shared" si="0"/>
        <v>1507</v>
      </c>
      <c r="F17" s="109"/>
      <c r="G17" s="189" t="s">
        <v>35</v>
      </c>
      <c r="H17" s="190"/>
      <c r="I17" s="190"/>
      <c r="J17" s="191"/>
      <c r="K17" s="18">
        <v>0</v>
      </c>
      <c r="L17" s="18">
        <f>SUM([1]Enero!K17+[1]Febrero!K17+[1]Marzo!K17)</f>
        <v>0</v>
      </c>
      <c r="M17" s="126">
        <f t="shared" si="1"/>
        <v>0</v>
      </c>
    </row>
    <row r="18" spans="2:13" x14ac:dyDescent="0.25">
      <c r="B18" s="20" t="s">
        <v>36</v>
      </c>
      <c r="C18" s="18">
        <v>3079</v>
      </c>
      <c r="D18" s="18">
        <v>1992</v>
      </c>
      <c r="E18" s="123">
        <f t="shared" si="0"/>
        <v>5071</v>
      </c>
      <c r="F18" s="109"/>
      <c r="G18" s="189" t="s">
        <v>37</v>
      </c>
      <c r="H18" s="190"/>
      <c r="I18" s="190"/>
      <c r="J18" s="191"/>
      <c r="K18" s="18">
        <f>SUM([1]Enero!J18+[1]Febrero!J18+[1]Marzo!J18)</f>
        <v>0</v>
      </c>
      <c r="L18" s="18">
        <f>SUM([1]Enero!K18+[1]Febrero!K18+[1]Marzo!K18)</f>
        <v>0</v>
      </c>
      <c r="M18" s="126">
        <f t="shared" si="1"/>
        <v>0</v>
      </c>
    </row>
    <row r="19" spans="2:13" x14ac:dyDescent="0.25">
      <c r="B19" s="20" t="s">
        <v>38</v>
      </c>
      <c r="C19" s="18">
        <v>123</v>
      </c>
      <c r="D19" s="18">
        <v>663</v>
      </c>
      <c r="E19" s="123">
        <f t="shared" si="0"/>
        <v>786</v>
      </c>
      <c r="F19" s="109"/>
      <c r="G19" s="189" t="s">
        <v>39</v>
      </c>
      <c r="H19" s="190"/>
      <c r="I19" s="190"/>
      <c r="J19" s="191"/>
      <c r="K19" s="18">
        <f>SUM([1]Enero!J19+[1]Febrero!J19+[1]Marzo!J19)</f>
        <v>0</v>
      </c>
      <c r="L19" s="18">
        <f>SUM([1]Enero!K19+[1]Febrero!K19+[1]Marzo!K19)</f>
        <v>0</v>
      </c>
      <c r="M19" s="126">
        <f t="shared" si="1"/>
        <v>0</v>
      </c>
    </row>
    <row r="20" spans="2:13" x14ac:dyDescent="0.25">
      <c r="B20" s="20" t="s">
        <v>40</v>
      </c>
      <c r="C20" s="18">
        <v>25</v>
      </c>
      <c r="D20" s="18">
        <v>36</v>
      </c>
      <c r="E20" s="123">
        <f t="shared" si="0"/>
        <v>61</v>
      </c>
      <c r="F20" s="109"/>
      <c r="G20" s="189" t="s">
        <v>41</v>
      </c>
      <c r="H20" s="190"/>
      <c r="I20" s="190"/>
      <c r="J20" s="191"/>
      <c r="K20" s="18">
        <f>SUM([1]Enero!J20+[1]Febrero!J20+[1]Marzo!J20)</f>
        <v>0</v>
      </c>
      <c r="L20" s="18">
        <f>SUM([1]Enero!K20+[1]Febrero!K20+[1]Marzo!K20)</f>
        <v>0</v>
      </c>
      <c r="M20" s="126">
        <f t="shared" si="1"/>
        <v>0</v>
      </c>
    </row>
    <row r="21" spans="2:13" x14ac:dyDescent="0.25">
      <c r="B21" s="20" t="s">
        <v>42</v>
      </c>
      <c r="C21" s="18">
        <v>150</v>
      </c>
      <c r="D21" s="18">
        <v>721</v>
      </c>
      <c r="E21" s="123">
        <f t="shared" si="0"/>
        <v>871</v>
      </c>
      <c r="F21" s="109"/>
      <c r="G21" s="189" t="s">
        <v>43</v>
      </c>
      <c r="H21" s="190"/>
      <c r="I21" s="190"/>
      <c r="J21" s="191"/>
      <c r="K21" s="18">
        <v>153</v>
      </c>
      <c r="L21" s="18">
        <v>20</v>
      </c>
      <c r="M21" s="126">
        <f t="shared" si="1"/>
        <v>173</v>
      </c>
    </row>
    <row r="22" spans="2:13" x14ac:dyDescent="0.25">
      <c r="B22" s="20" t="s">
        <v>44</v>
      </c>
      <c r="C22" s="18">
        <v>62</v>
      </c>
      <c r="D22" s="18">
        <v>252</v>
      </c>
      <c r="E22" s="123">
        <f t="shared" si="0"/>
        <v>314</v>
      </c>
      <c r="F22" s="109"/>
      <c r="G22" s="189" t="s">
        <v>45</v>
      </c>
      <c r="H22" s="190"/>
      <c r="I22" s="190"/>
      <c r="J22" s="191"/>
      <c r="K22" s="18">
        <v>1784</v>
      </c>
      <c r="L22" s="18">
        <v>210</v>
      </c>
      <c r="M22" s="126">
        <f t="shared" si="1"/>
        <v>1994</v>
      </c>
    </row>
    <row r="23" spans="2:13" x14ac:dyDescent="0.25">
      <c r="B23" s="20" t="s">
        <v>46</v>
      </c>
      <c r="C23" s="18">
        <v>84</v>
      </c>
      <c r="D23" s="18">
        <v>260</v>
      </c>
      <c r="E23" s="123">
        <f t="shared" si="0"/>
        <v>344</v>
      </c>
      <c r="F23" s="109"/>
      <c r="G23" s="189" t="s">
        <v>47</v>
      </c>
      <c r="H23" s="190"/>
      <c r="I23" s="190"/>
      <c r="J23" s="191"/>
      <c r="K23" s="18">
        <v>701</v>
      </c>
      <c r="L23" s="18">
        <v>21</v>
      </c>
      <c r="M23" s="126">
        <f t="shared" si="1"/>
        <v>722</v>
      </c>
    </row>
    <row r="24" spans="2:13" x14ac:dyDescent="0.25">
      <c r="B24" s="20" t="s">
        <v>48</v>
      </c>
      <c r="C24" s="18">
        <v>293</v>
      </c>
      <c r="D24" s="18">
        <v>520</v>
      </c>
      <c r="E24" s="123">
        <f t="shared" si="0"/>
        <v>813</v>
      </c>
      <c r="F24" s="109"/>
      <c r="G24" s="189" t="s">
        <v>49</v>
      </c>
      <c r="H24" s="190"/>
      <c r="I24" s="190"/>
      <c r="J24" s="191"/>
      <c r="K24" s="18">
        <v>20</v>
      </c>
      <c r="L24" s="18">
        <v>45</v>
      </c>
      <c r="M24" s="126">
        <f t="shared" si="1"/>
        <v>65</v>
      </c>
    </row>
    <row r="25" spans="2:13" x14ac:dyDescent="0.25">
      <c r="B25" s="20" t="s">
        <v>50</v>
      </c>
      <c r="C25" s="18">
        <v>54</v>
      </c>
      <c r="D25" s="18">
        <v>656</v>
      </c>
      <c r="E25" s="123">
        <f t="shared" si="0"/>
        <v>710</v>
      </c>
      <c r="F25" s="109"/>
      <c r="G25" s="189" t="s">
        <v>51</v>
      </c>
      <c r="H25" s="190"/>
      <c r="I25" s="190"/>
      <c r="J25" s="191"/>
      <c r="K25" s="18">
        <v>547</v>
      </c>
      <c r="L25" s="18">
        <v>75</v>
      </c>
      <c r="M25" s="126">
        <f t="shared" si="1"/>
        <v>622</v>
      </c>
    </row>
    <row r="26" spans="2:13" x14ac:dyDescent="0.25">
      <c r="B26" s="20" t="s">
        <v>52</v>
      </c>
      <c r="C26" s="18">
        <v>211</v>
      </c>
      <c r="D26" s="18">
        <f>SUM([1]Enero!C26+[1]Febrero!C26+[1]Marzo!C26)</f>
        <v>545</v>
      </c>
      <c r="E26" s="123">
        <f t="shared" si="0"/>
        <v>756</v>
      </c>
      <c r="F26" s="109"/>
      <c r="G26" s="189" t="s">
        <v>53</v>
      </c>
      <c r="H26" s="190"/>
      <c r="I26" s="190"/>
      <c r="J26" s="191"/>
      <c r="K26" s="18">
        <f>SUM([1]Enero!J26+[1]Febrero!J26+[1]Marzo!J26)</f>
        <v>0</v>
      </c>
      <c r="L26" s="18">
        <f>SUM([1]Enero!K26+[1]Febrero!K26+[1]Marzo!K26)</f>
        <v>0</v>
      </c>
      <c r="M26" s="126">
        <f t="shared" si="1"/>
        <v>0</v>
      </c>
    </row>
    <row r="27" spans="2:13" x14ac:dyDescent="0.25">
      <c r="B27" s="20" t="s">
        <v>54</v>
      </c>
      <c r="C27" s="18">
        <v>33</v>
      </c>
      <c r="D27" s="18">
        <v>316</v>
      </c>
      <c r="E27" s="123">
        <f t="shared" si="0"/>
        <v>349</v>
      </c>
      <c r="F27" s="109"/>
      <c r="G27" s="189" t="s">
        <v>55</v>
      </c>
      <c r="H27" s="190"/>
      <c r="I27" s="190"/>
      <c r="J27" s="191"/>
      <c r="K27" s="18">
        <f>SUM([1]Enero!J27+[1]Febrero!J27+[1]Marzo!J27)</f>
        <v>0</v>
      </c>
      <c r="L27" s="18">
        <f>SUM([1]Enero!K27+[1]Febrero!K27+[1]Marzo!K27)</f>
        <v>0</v>
      </c>
      <c r="M27" s="126">
        <f t="shared" si="1"/>
        <v>0</v>
      </c>
    </row>
    <row r="28" spans="2:13" x14ac:dyDescent="0.25">
      <c r="B28" s="20" t="s">
        <v>56</v>
      </c>
      <c r="C28" s="18">
        <v>38</v>
      </c>
      <c r="D28" s="18">
        <v>46</v>
      </c>
      <c r="E28" s="123">
        <f t="shared" si="0"/>
        <v>84</v>
      </c>
      <c r="F28" s="109"/>
      <c r="G28" s="189" t="s">
        <v>57</v>
      </c>
      <c r="H28" s="190"/>
      <c r="I28" s="190"/>
      <c r="J28" s="191"/>
      <c r="K28" s="18">
        <f>SUM([1]Enero!J28+[1]Febrero!J28+[1]Marzo!J28)</f>
        <v>0</v>
      </c>
      <c r="L28" s="18">
        <v>44</v>
      </c>
      <c r="M28" s="126">
        <f t="shared" si="1"/>
        <v>44</v>
      </c>
    </row>
    <row r="29" spans="2:13" x14ac:dyDescent="0.25">
      <c r="B29" s="20" t="s">
        <v>58</v>
      </c>
      <c r="C29" s="18">
        <v>52</v>
      </c>
      <c r="D29" s="18">
        <v>71</v>
      </c>
      <c r="E29" s="123">
        <f t="shared" si="0"/>
        <v>123</v>
      </c>
      <c r="F29" s="109"/>
      <c r="G29" s="189" t="s">
        <v>59</v>
      </c>
      <c r="H29" s="190"/>
      <c r="I29" s="190"/>
      <c r="J29" s="191"/>
      <c r="K29" s="21">
        <f>[1]Enero!J29+[1]Febrero!J29+[1]Marzo!J29</f>
        <v>0</v>
      </c>
      <c r="L29" s="18">
        <v>1099</v>
      </c>
      <c r="M29" s="126">
        <f t="shared" si="1"/>
        <v>1099</v>
      </c>
    </row>
    <row r="30" spans="2:13" x14ac:dyDescent="0.25">
      <c r="B30" s="20" t="s">
        <v>60</v>
      </c>
      <c r="C30" s="18">
        <v>144</v>
      </c>
      <c r="D30" s="18">
        <v>884</v>
      </c>
      <c r="E30" s="123">
        <f t="shared" si="0"/>
        <v>1028</v>
      </c>
      <c r="F30" s="109"/>
      <c r="G30" s="189" t="s">
        <v>61</v>
      </c>
      <c r="H30" s="190"/>
      <c r="I30" s="190"/>
      <c r="J30" s="191"/>
      <c r="K30" s="18">
        <v>15843</v>
      </c>
      <c r="L30" s="21">
        <f>[1]Enero!K30+[1]Febrero!K30+[1]Marzo!K30</f>
        <v>0</v>
      </c>
      <c r="M30" s="126">
        <f t="shared" si="1"/>
        <v>15843</v>
      </c>
    </row>
    <row r="31" spans="2:13" x14ac:dyDescent="0.25">
      <c r="B31" s="20" t="s">
        <v>62</v>
      </c>
      <c r="C31" s="18">
        <v>82</v>
      </c>
      <c r="D31" s="18">
        <v>171</v>
      </c>
      <c r="E31" s="123">
        <f t="shared" si="0"/>
        <v>253</v>
      </c>
      <c r="F31" s="109"/>
      <c r="G31" s="189" t="s">
        <v>63</v>
      </c>
      <c r="H31" s="190"/>
      <c r="I31" s="190"/>
      <c r="J31" s="191"/>
      <c r="K31" s="18">
        <v>105616</v>
      </c>
      <c r="L31" s="18">
        <v>42011</v>
      </c>
      <c r="M31" s="126">
        <f t="shared" si="1"/>
        <v>147627</v>
      </c>
    </row>
    <row r="32" spans="2:13" x14ac:dyDescent="0.25">
      <c r="B32" s="20" t="s">
        <v>64</v>
      </c>
      <c r="C32" s="18">
        <v>23</v>
      </c>
      <c r="D32" s="18">
        <v>78</v>
      </c>
      <c r="E32" s="123">
        <f t="shared" si="0"/>
        <v>101</v>
      </c>
      <c r="F32" s="109"/>
      <c r="G32" s="189" t="s">
        <v>65</v>
      </c>
      <c r="H32" s="190"/>
      <c r="I32" s="190"/>
      <c r="J32" s="191"/>
      <c r="K32" s="18">
        <v>399</v>
      </c>
      <c r="L32" s="18">
        <v>615</v>
      </c>
      <c r="M32" s="126">
        <f t="shared" si="1"/>
        <v>1014</v>
      </c>
    </row>
    <row r="33" spans="2:18" s="22" customFormat="1" x14ac:dyDescent="0.25">
      <c r="B33" s="20" t="s">
        <v>66</v>
      </c>
      <c r="C33" s="18">
        <f>SUM([1]Enero!B33+[1]Febrero!B33+[1]Marzo!B33)</f>
        <v>0</v>
      </c>
      <c r="D33" s="18">
        <f>SUM([1]Enero!C33+[1]Febrero!C33+[1]Marzo!C33)</f>
        <v>0</v>
      </c>
      <c r="E33" s="123">
        <f t="shared" si="0"/>
        <v>0</v>
      </c>
      <c r="F33" s="111"/>
      <c r="G33" s="189" t="s">
        <v>67</v>
      </c>
      <c r="H33" s="190"/>
      <c r="I33" s="190"/>
      <c r="J33" s="191"/>
      <c r="K33" s="18">
        <v>13</v>
      </c>
      <c r="L33" s="18">
        <v>10</v>
      </c>
      <c r="M33" s="126">
        <f t="shared" si="1"/>
        <v>23</v>
      </c>
    </row>
    <row r="34" spans="2:18" s="22" customFormat="1" ht="15.75" thickBot="1" x14ac:dyDescent="0.3">
      <c r="B34" s="20" t="s">
        <v>68</v>
      </c>
      <c r="C34" s="18">
        <v>193</v>
      </c>
      <c r="D34" s="18">
        <v>229</v>
      </c>
      <c r="E34" s="123">
        <f t="shared" si="0"/>
        <v>422</v>
      </c>
      <c r="F34" s="111"/>
      <c r="G34" s="192" t="s">
        <v>69</v>
      </c>
      <c r="H34" s="193"/>
      <c r="I34" s="193"/>
      <c r="J34" s="194"/>
      <c r="K34" s="18">
        <v>3990</v>
      </c>
      <c r="L34" s="18">
        <v>60</v>
      </c>
      <c r="M34" s="127">
        <f>L34+K34</f>
        <v>4050</v>
      </c>
    </row>
    <row r="35" spans="2:18" x14ac:dyDescent="0.25">
      <c r="B35" s="20" t="s">
        <v>70</v>
      </c>
      <c r="C35" s="18">
        <v>112</v>
      </c>
      <c r="D35" s="18">
        <v>103</v>
      </c>
      <c r="E35" s="123">
        <f t="shared" si="0"/>
        <v>215</v>
      </c>
      <c r="F35" s="109"/>
      <c r="G35" s="23" t="s">
        <v>71</v>
      </c>
      <c r="H35" s="24"/>
      <c r="I35" s="24"/>
      <c r="J35" s="24"/>
      <c r="K35" s="25"/>
      <c r="L35" s="25"/>
      <c r="M35" s="128">
        <f>SUM([1]Enero!L35+[1]Febrero!L35+[1]Marzo!L35)</f>
        <v>0</v>
      </c>
    </row>
    <row r="36" spans="2:18" x14ac:dyDescent="0.25">
      <c r="B36" s="20" t="s">
        <v>72</v>
      </c>
      <c r="C36" s="18">
        <v>59</v>
      </c>
      <c r="D36" s="18">
        <v>369</v>
      </c>
      <c r="E36" s="123">
        <f t="shared" si="0"/>
        <v>428</v>
      </c>
      <c r="F36" s="109"/>
      <c r="G36" s="26" t="s">
        <v>73</v>
      </c>
      <c r="H36" s="27"/>
      <c r="I36" s="27"/>
      <c r="J36" s="27"/>
      <c r="K36" s="27"/>
      <c r="L36" s="28"/>
      <c r="M36" s="128">
        <v>267</v>
      </c>
    </row>
    <row r="37" spans="2:18" x14ac:dyDescent="0.25">
      <c r="B37" s="20" t="s">
        <v>74</v>
      </c>
      <c r="C37" s="18">
        <f>SUM([1]Enero!B37+[1]Febrero!B37+[1]Marzo!B37)</f>
        <v>0</v>
      </c>
      <c r="D37" s="18">
        <f>SUM([1]Enero!C37+[1]Febrero!C37+[1]Marzo!C37)</f>
        <v>0</v>
      </c>
      <c r="E37" s="123">
        <f t="shared" si="0"/>
        <v>0</v>
      </c>
      <c r="F37" s="109"/>
      <c r="G37" s="26" t="s">
        <v>75</v>
      </c>
      <c r="H37" s="27"/>
      <c r="I37" s="27"/>
      <c r="J37" s="27"/>
      <c r="K37" s="27"/>
      <c r="L37" s="28"/>
      <c r="M37" s="128">
        <v>0</v>
      </c>
    </row>
    <row r="38" spans="2:18" x14ac:dyDescent="0.25">
      <c r="B38" s="20" t="s">
        <v>76</v>
      </c>
      <c r="C38" s="18">
        <v>180</v>
      </c>
      <c r="D38" s="18">
        <v>472</v>
      </c>
      <c r="E38" s="123">
        <f t="shared" si="0"/>
        <v>652</v>
      </c>
      <c r="F38" s="109"/>
      <c r="G38" s="26" t="s">
        <v>77</v>
      </c>
      <c r="H38" s="27"/>
      <c r="I38" s="27"/>
      <c r="J38" s="27"/>
      <c r="K38" s="27"/>
      <c r="L38" s="28"/>
      <c r="M38" s="128">
        <v>0</v>
      </c>
    </row>
    <row r="39" spans="2:18" x14ac:dyDescent="0.25">
      <c r="B39" s="20" t="s">
        <v>78</v>
      </c>
      <c r="C39" s="18">
        <v>282</v>
      </c>
      <c r="D39" s="18">
        <v>567</v>
      </c>
      <c r="E39" s="123">
        <f t="shared" si="0"/>
        <v>849</v>
      </c>
      <c r="F39" s="109"/>
      <c r="G39" s="26" t="s">
        <v>79</v>
      </c>
      <c r="H39" s="27"/>
      <c r="I39" s="27"/>
      <c r="J39" s="27"/>
      <c r="K39" s="27"/>
      <c r="L39" s="28"/>
      <c r="M39" s="128">
        <v>0</v>
      </c>
    </row>
    <row r="40" spans="2:18" ht="15.75" thickBot="1" x14ac:dyDescent="0.3">
      <c r="B40" s="20" t="s">
        <v>80</v>
      </c>
      <c r="C40" s="18">
        <v>562</v>
      </c>
      <c r="D40" s="18">
        <v>581</v>
      </c>
      <c r="E40" s="123">
        <f t="shared" si="0"/>
        <v>1143</v>
      </c>
      <c r="F40" s="109"/>
      <c r="G40" s="29" t="s">
        <v>81</v>
      </c>
      <c r="H40" s="30"/>
      <c r="I40" s="30"/>
      <c r="J40" s="30"/>
      <c r="K40" s="30"/>
      <c r="L40" s="31"/>
      <c r="M40" s="128">
        <v>2817</v>
      </c>
    </row>
    <row r="41" spans="2:18" ht="15.75" thickBot="1" x14ac:dyDescent="0.3">
      <c r="B41" s="20" t="s">
        <v>82</v>
      </c>
      <c r="C41" s="18">
        <v>306</v>
      </c>
      <c r="D41" s="18">
        <v>1363</v>
      </c>
      <c r="E41" s="123">
        <f t="shared" si="0"/>
        <v>1669</v>
      </c>
      <c r="F41" s="109"/>
      <c r="G41" s="29" t="s">
        <v>83</v>
      </c>
      <c r="H41" s="30"/>
      <c r="I41" s="30"/>
      <c r="J41" s="30"/>
      <c r="K41" s="30"/>
      <c r="L41" s="31"/>
      <c r="M41" s="128">
        <v>17</v>
      </c>
    </row>
    <row r="42" spans="2:18" ht="15.75" thickBot="1" x14ac:dyDescent="0.3">
      <c r="B42" s="20" t="s">
        <v>84</v>
      </c>
      <c r="C42" s="18">
        <v>83</v>
      </c>
      <c r="D42" s="18">
        <v>129</v>
      </c>
      <c r="E42" s="123">
        <f t="shared" si="0"/>
        <v>212</v>
      </c>
      <c r="F42" s="109"/>
      <c r="G42" s="29" t="s">
        <v>85</v>
      </c>
      <c r="H42" s="30"/>
      <c r="I42" s="30"/>
      <c r="J42" s="30"/>
      <c r="K42" s="30"/>
      <c r="L42" s="31"/>
      <c r="M42" s="128">
        <v>0</v>
      </c>
    </row>
    <row r="43" spans="2:18" ht="16.5" thickBot="1" x14ac:dyDescent="0.3">
      <c r="B43" s="20" t="s">
        <v>86</v>
      </c>
      <c r="C43" s="18">
        <v>85</v>
      </c>
      <c r="D43" s="18">
        <v>136</v>
      </c>
      <c r="E43" s="123">
        <f t="shared" si="0"/>
        <v>221</v>
      </c>
      <c r="F43" s="112"/>
      <c r="G43" s="29" t="s">
        <v>87</v>
      </c>
      <c r="H43" s="30"/>
      <c r="I43" s="30"/>
      <c r="J43" s="30"/>
      <c r="K43" s="30"/>
      <c r="L43" s="31"/>
      <c r="M43" s="128">
        <v>176</v>
      </c>
    </row>
    <row r="44" spans="2:18" ht="15.75" x14ac:dyDescent="0.25">
      <c r="B44" s="20" t="s">
        <v>88</v>
      </c>
      <c r="C44" s="18">
        <v>66</v>
      </c>
      <c r="D44" s="18">
        <v>135</v>
      </c>
      <c r="E44" s="123">
        <f t="shared" si="0"/>
        <v>201</v>
      </c>
      <c r="F44" s="112"/>
    </row>
    <row r="45" spans="2:18" ht="17.25" thickBot="1" x14ac:dyDescent="0.35">
      <c r="B45" s="20" t="s">
        <v>89</v>
      </c>
      <c r="C45" s="18">
        <v>229</v>
      </c>
      <c r="D45" s="18">
        <v>422</v>
      </c>
      <c r="E45" s="123">
        <f t="shared" si="0"/>
        <v>651</v>
      </c>
      <c r="F45" s="113"/>
      <c r="G45" s="32" t="s">
        <v>90</v>
      </c>
      <c r="H45" s="32"/>
      <c r="I45" s="32"/>
      <c r="J45" s="32"/>
    </row>
    <row r="46" spans="2:18" ht="16.5" x14ac:dyDescent="0.3">
      <c r="B46" s="20" t="s">
        <v>91</v>
      </c>
      <c r="C46" s="18">
        <v>8</v>
      </c>
      <c r="D46" s="18">
        <v>10</v>
      </c>
      <c r="E46" s="123">
        <f t="shared" si="0"/>
        <v>18</v>
      </c>
      <c r="F46" s="113" t="s">
        <v>92</v>
      </c>
      <c r="G46" s="33" t="s">
        <v>93</v>
      </c>
      <c r="H46" s="34"/>
      <c r="I46" s="34"/>
      <c r="J46" s="34"/>
      <c r="K46" s="34"/>
      <c r="L46" s="35"/>
      <c r="M46" s="36" t="s">
        <v>94</v>
      </c>
    </row>
    <row r="47" spans="2:18" ht="17.25" thickBot="1" x14ac:dyDescent="0.35">
      <c r="B47" s="20" t="s">
        <v>95</v>
      </c>
      <c r="C47" s="18">
        <v>58</v>
      </c>
      <c r="D47" s="18">
        <v>125</v>
      </c>
      <c r="E47" s="123">
        <f t="shared" si="0"/>
        <v>183</v>
      </c>
      <c r="F47" s="109"/>
      <c r="G47" s="37" t="s">
        <v>96</v>
      </c>
      <c r="H47" s="38"/>
      <c r="I47" s="38"/>
      <c r="J47" s="38"/>
      <c r="K47" s="39"/>
      <c r="L47" s="40"/>
      <c r="M47" s="130">
        <v>1299</v>
      </c>
      <c r="O47" s="170" t="s">
        <v>97</v>
      </c>
      <c r="P47" s="170"/>
      <c r="Q47" s="170"/>
      <c r="R47" s="170"/>
    </row>
    <row r="48" spans="2:18" ht="17.25" thickBot="1" x14ac:dyDescent="0.35">
      <c r="B48" s="20" t="s">
        <v>98</v>
      </c>
      <c r="C48" s="18">
        <v>263</v>
      </c>
      <c r="D48" s="18">
        <v>641</v>
      </c>
      <c r="E48" s="123">
        <f t="shared" si="0"/>
        <v>904</v>
      </c>
      <c r="F48" s="109"/>
      <c r="G48" s="37" t="s">
        <v>99</v>
      </c>
      <c r="H48" s="38"/>
      <c r="I48" s="38"/>
      <c r="J48" s="38"/>
      <c r="K48" s="39"/>
      <c r="L48" s="40"/>
      <c r="M48" s="130">
        <v>31</v>
      </c>
      <c r="O48" s="170"/>
      <c r="P48" s="170"/>
      <c r="Q48" s="170"/>
      <c r="R48" s="170"/>
    </row>
    <row r="49" spans="2:18" ht="17.25" thickBot="1" x14ac:dyDescent="0.35">
      <c r="B49" s="20" t="s">
        <v>100</v>
      </c>
      <c r="C49" s="18">
        <v>1105</v>
      </c>
      <c r="D49" s="18">
        <v>0</v>
      </c>
      <c r="E49" s="123">
        <f t="shared" si="0"/>
        <v>1105</v>
      </c>
      <c r="F49" s="109"/>
      <c r="G49" s="37" t="s">
        <v>101</v>
      </c>
      <c r="H49" s="38"/>
      <c r="I49" s="38"/>
      <c r="J49" s="38"/>
      <c r="K49" s="39"/>
      <c r="L49" s="40"/>
      <c r="M49" s="130">
        <v>568</v>
      </c>
      <c r="O49" s="170"/>
      <c r="P49" s="170"/>
      <c r="Q49" s="170"/>
      <c r="R49" s="170"/>
    </row>
    <row r="50" spans="2:18" ht="17.25" thickBot="1" x14ac:dyDescent="0.35">
      <c r="B50" s="41" t="s">
        <v>102</v>
      </c>
      <c r="C50" s="18">
        <v>5911</v>
      </c>
      <c r="D50" s="18">
        <v>7565</v>
      </c>
      <c r="E50" s="124">
        <f t="shared" si="0"/>
        <v>13476</v>
      </c>
      <c r="F50" s="109"/>
      <c r="G50" s="37" t="s">
        <v>103</v>
      </c>
      <c r="H50" s="38"/>
      <c r="I50" s="38"/>
      <c r="J50" s="38"/>
      <c r="K50" s="39"/>
      <c r="L50" s="40"/>
      <c r="M50" s="130">
        <v>0</v>
      </c>
    </row>
    <row r="51" spans="2:18" ht="17.25" thickBot="1" x14ac:dyDescent="0.35">
      <c r="B51" s="42" t="s">
        <v>104</v>
      </c>
      <c r="C51" s="43">
        <f>SUM(C13:C50)</f>
        <v>16269</v>
      </c>
      <c r="D51" s="43">
        <f>SUM(D13:D50)</f>
        <v>23622</v>
      </c>
      <c r="E51" s="125">
        <f t="shared" si="0"/>
        <v>39891</v>
      </c>
      <c r="F51" s="109"/>
      <c r="G51" s="37" t="s">
        <v>105</v>
      </c>
      <c r="H51" s="38"/>
      <c r="I51" s="38"/>
      <c r="J51" s="38"/>
      <c r="K51" s="39"/>
      <c r="L51" s="40"/>
      <c r="M51" s="130">
        <v>103</v>
      </c>
    </row>
    <row r="52" spans="2:18" ht="17.25" thickBot="1" x14ac:dyDescent="0.35">
      <c r="B52" s="129" t="s">
        <v>106</v>
      </c>
      <c r="C52" s="215" t="s">
        <v>107</v>
      </c>
      <c r="D52" s="216"/>
      <c r="E52" s="18">
        <v>23259</v>
      </c>
      <c r="F52" s="109"/>
      <c r="G52" s="37" t="s">
        <v>108</v>
      </c>
      <c r="H52" s="38"/>
      <c r="I52" s="38"/>
      <c r="J52" s="38"/>
      <c r="K52" s="39"/>
      <c r="L52" s="40"/>
      <c r="M52" s="130">
        <v>2370</v>
      </c>
    </row>
    <row r="53" spans="2:18" ht="17.25" thickBot="1" x14ac:dyDescent="0.35">
      <c r="B53" s="44" t="s">
        <v>109</v>
      </c>
      <c r="C53" s="45"/>
      <c r="D53" s="46"/>
      <c r="E53" s="195">
        <f>SUM(E52+E51)</f>
        <v>63150</v>
      </c>
      <c r="F53" s="109"/>
      <c r="G53" s="37" t="s">
        <v>110</v>
      </c>
      <c r="H53" s="38"/>
      <c r="I53" s="38"/>
      <c r="J53" s="38"/>
      <c r="K53" s="39"/>
      <c r="L53" s="40"/>
      <c r="M53" s="130">
        <v>69</v>
      </c>
    </row>
    <row r="54" spans="2:18" ht="17.25" thickBot="1" x14ac:dyDescent="0.35">
      <c r="B54" s="47" t="s">
        <v>111</v>
      </c>
      <c r="C54" s="48"/>
      <c r="D54" s="49" t="s">
        <v>112</v>
      </c>
      <c r="E54" s="196"/>
      <c r="F54" s="109"/>
      <c r="G54" s="37" t="s">
        <v>113</v>
      </c>
      <c r="H54" s="38"/>
      <c r="I54" s="38"/>
      <c r="J54" s="38"/>
      <c r="K54" s="39"/>
      <c r="L54" s="40"/>
      <c r="M54" s="130">
        <v>0</v>
      </c>
    </row>
    <row r="55" spans="2:18" ht="17.25" thickBot="1" x14ac:dyDescent="0.35">
      <c r="B55" s="16"/>
      <c r="C55" s="16"/>
      <c r="D55" s="16"/>
      <c r="E55" s="16"/>
      <c r="F55" s="109"/>
      <c r="G55" s="37" t="s">
        <v>114</v>
      </c>
      <c r="H55" s="38"/>
      <c r="I55" s="38"/>
      <c r="J55" s="38"/>
      <c r="K55" s="39"/>
      <c r="L55" s="40"/>
      <c r="M55" s="130">
        <v>137</v>
      </c>
    </row>
    <row r="56" spans="2:18" ht="17.25" thickBot="1" x14ac:dyDescent="0.35">
      <c r="B56" s="16"/>
      <c r="C56" s="16"/>
      <c r="D56" s="16"/>
      <c r="E56" s="16"/>
      <c r="F56" s="109"/>
      <c r="G56" s="37" t="s">
        <v>115</v>
      </c>
      <c r="H56" s="38"/>
      <c r="I56" s="38"/>
      <c r="J56" s="38"/>
      <c r="K56" s="50"/>
      <c r="L56" s="51"/>
      <c r="M56" s="130">
        <v>0</v>
      </c>
    </row>
    <row r="57" spans="2:18" ht="17.25" thickBot="1" x14ac:dyDescent="0.35">
      <c r="B57" s="16"/>
      <c r="C57" s="16"/>
      <c r="E57" s="16"/>
      <c r="F57" s="109"/>
      <c r="G57" s="52" t="s">
        <v>116</v>
      </c>
      <c r="H57" s="53"/>
      <c r="I57" s="53"/>
      <c r="J57" s="53"/>
      <c r="K57" s="54"/>
      <c r="L57" s="55"/>
      <c r="M57" s="130">
        <v>99</v>
      </c>
    </row>
    <row r="58" spans="2:18" ht="8.25" customHeight="1" x14ac:dyDescent="0.3">
      <c r="C58" s="56" t="s">
        <v>117</v>
      </c>
      <c r="F58" s="104"/>
      <c r="G58" s="104"/>
      <c r="H58" s="104"/>
      <c r="I58" s="104"/>
      <c r="J58" s="104"/>
      <c r="K58" s="105"/>
      <c r="L58" s="106"/>
      <c r="M58" s="106"/>
    </row>
    <row r="59" spans="2:18" ht="3.75" customHeight="1" x14ac:dyDescent="0.3">
      <c r="B59" s="99"/>
      <c r="C59" s="100"/>
      <c r="D59" s="99"/>
      <c r="E59" s="99"/>
      <c r="F59" s="101"/>
      <c r="G59" s="101"/>
      <c r="H59" s="101"/>
      <c r="I59" s="101"/>
      <c r="J59" s="101"/>
      <c r="K59" s="102"/>
      <c r="L59" s="103"/>
      <c r="M59" s="103"/>
    </row>
    <row r="60" spans="2:18" ht="18" customHeight="1" x14ac:dyDescent="0.25">
      <c r="O60" s="57"/>
      <c r="P60" s="57"/>
    </row>
    <row r="61" spans="2:18" x14ac:dyDescent="0.25">
      <c r="B61" s="197" t="s">
        <v>118</v>
      </c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</row>
    <row r="62" spans="2:18" ht="2.25" customHeight="1" thickBot="1" x14ac:dyDescent="0.3"/>
    <row r="63" spans="2:18" ht="16.5" thickBot="1" x14ac:dyDescent="0.3">
      <c r="B63" s="198" t="s">
        <v>119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200"/>
      <c r="N63" s="57"/>
      <c r="P63" s="58"/>
      <c r="Q63" s="58"/>
    </row>
    <row r="64" spans="2:18" ht="15.75" thickBot="1" x14ac:dyDescent="0.3">
      <c r="B64" s="201" t="s">
        <v>15</v>
      </c>
      <c r="C64" s="203" t="s">
        <v>120</v>
      </c>
      <c r="D64" s="131"/>
      <c r="E64" s="205" t="s">
        <v>121</v>
      </c>
      <c r="F64" s="205"/>
      <c r="G64" s="206"/>
      <c r="H64" s="207" t="s">
        <v>122</v>
      </c>
      <c r="I64" s="209" t="s">
        <v>123</v>
      </c>
      <c r="J64" s="211" t="s">
        <v>124</v>
      </c>
      <c r="K64" s="211" t="s">
        <v>125</v>
      </c>
      <c r="L64" s="211" t="s">
        <v>126</v>
      </c>
      <c r="M64" s="213" t="s">
        <v>127</v>
      </c>
    </row>
    <row r="65" spans="2:21" ht="37.5" thickBot="1" x14ac:dyDescent="0.3">
      <c r="B65" s="202"/>
      <c r="C65" s="204"/>
      <c r="D65" s="132" t="s">
        <v>128</v>
      </c>
      <c r="E65" s="133" t="s">
        <v>202</v>
      </c>
      <c r="F65" s="133" t="s">
        <v>129</v>
      </c>
      <c r="G65" s="134" t="s">
        <v>130</v>
      </c>
      <c r="H65" s="208"/>
      <c r="I65" s="210"/>
      <c r="J65" s="212"/>
      <c r="K65" s="212"/>
      <c r="L65" s="212"/>
      <c r="M65" s="214"/>
      <c r="O65" t="s">
        <v>131</v>
      </c>
      <c r="T65" s="59" t="s">
        <v>132</v>
      </c>
      <c r="U65" s="59">
        <f>COUNTIF(U66:U77,"&gt;0")</f>
        <v>3</v>
      </c>
    </row>
    <row r="66" spans="2:21" ht="15.75" thickBot="1" x14ac:dyDescent="0.3">
      <c r="B66" s="60" t="s">
        <v>133</v>
      </c>
      <c r="C66" s="61">
        <f>SUM([1]Enero!B66+[1]Febrero!B66+[1]Marzo!B66)</f>
        <v>0</v>
      </c>
      <c r="D66" s="61">
        <f>SUM([1]Enero!C66+[1]Febrero!C66+[1]Marzo!C66)</f>
        <v>0</v>
      </c>
      <c r="E66" s="61">
        <f>SUM([1]Enero!D66+[1]Febrero!D66+[1]Marzo!D66)</f>
        <v>0</v>
      </c>
      <c r="F66" s="61">
        <f>SUM([1]Enero!E66+[1]Febrero!E66+[1]Marzo!E66)</f>
        <v>0</v>
      </c>
      <c r="G66" s="135">
        <f>F66+E66+D66</f>
        <v>0</v>
      </c>
      <c r="H66" s="62">
        <f>SUM([1]Enero!G66+[1]Febrero!G66+[1]Marzo!G66)</f>
        <v>0</v>
      </c>
      <c r="I66" s="62">
        <f>SUM([1]Enero!H66+[1]Febrero!H66+[1]Marzo!H66)</f>
        <v>0</v>
      </c>
      <c r="J66" s="146">
        <f>SUM(I66*$O$66)</f>
        <v>0</v>
      </c>
      <c r="K66" s="147">
        <f>IFERROR(SUM(H66/(J66))*100,0)</f>
        <v>0</v>
      </c>
      <c r="L66" s="148">
        <f>IFERROR(SUM(H66/G66),0)</f>
        <v>0</v>
      </c>
      <c r="M66" s="63">
        <f>IFERROR(([1]Enero!L66+[1]Febrero!L66+[1]Marzo!L66) / $U$65,0)</f>
        <v>0</v>
      </c>
      <c r="O66">
        <f>SUM(U66:U77)</f>
        <v>90</v>
      </c>
      <c r="T66" s="64" t="s">
        <v>134</v>
      </c>
      <c r="U66" s="65">
        <f>[1]Enero!$N$66</f>
        <v>31</v>
      </c>
    </row>
    <row r="67" spans="2:21" x14ac:dyDescent="0.25">
      <c r="B67" s="60" t="s">
        <v>135</v>
      </c>
      <c r="C67" s="61">
        <f>SUM([1]Enero!B67+[1]Febrero!B67+[1]Marzo!B67)</f>
        <v>0</v>
      </c>
      <c r="D67" s="61">
        <f>SUM([1]Enero!C67+[1]Febrero!C67+[1]Marzo!C67)</f>
        <v>0</v>
      </c>
      <c r="E67" s="61">
        <f>SUM([1]Enero!D67+[1]Febrero!D67+[1]Marzo!D67)</f>
        <v>0</v>
      </c>
      <c r="F67" s="61">
        <f>SUM([1]Enero!E67+[1]Febrero!E67+[1]Marzo!E67)</f>
        <v>0</v>
      </c>
      <c r="G67" s="136">
        <f t="shared" ref="G67:G85" si="2">F67+E67+D67</f>
        <v>0</v>
      </c>
      <c r="H67" s="62">
        <f>SUM([1]Enero!G67+[1]Febrero!G67+[1]Marzo!G67)</f>
        <v>0</v>
      </c>
      <c r="I67" s="62">
        <f>SUM([1]Enero!H67+[1]Febrero!H67+[1]Marzo!H67)</f>
        <v>0</v>
      </c>
      <c r="J67" s="146">
        <f t="shared" ref="J67:J68" si="3">SUM(I67*$O$66)</f>
        <v>0</v>
      </c>
      <c r="K67" s="147">
        <f t="shared" ref="K67:K85" si="4">IFERROR(SUM(H67/(J67))*100,0)</f>
        <v>0</v>
      </c>
      <c r="L67" s="148">
        <f t="shared" ref="L67:L85" si="5">IFERROR(SUM(H67/G67),0)</f>
        <v>0</v>
      </c>
      <c r="M67" s="63">
        <f>IFERROR(([1]Enero!L67+[1]Febrero!L67+[1]Marzo!L67) / $U$65,0)</f>
        <v>0</v>
      </c>
      <c r="O67" s="217" t="s">
        <v>136</v>
      </c>
      <c r="P67" s="218"/>
      <c r="Q67" s="219"/>
      <c r="R67" s="226" t="s">
        <v>137</v>
      </c>
      <c r="S67" s="227"/>
      <c r="T67" s="228"/>
      <c r="U67" s="65">
        <f>[1]Febrero!$N$66</f>
        <v>28</v>
      </c>
    </row>
    <row r="68" spans="2:21" x14ac:dyDescent="0.25">
      <c r="B68" s="66" t="s">
        <v>138</v>
      </c>
      <c r="C68" s="61">
        <f>SUM([1]Enero!B68+[1]Febrero!B68+[1]Marzo!B68)</f>
        <v>0</v>
      </c>
      <c r="D68" s="61">
        <f>SUM([1]Enero!C68+[1]Febrero!C68+[1]Marzo!C68)</f>
        <v>0</v>
      </c>
      <c r="E68" s="61">
        <f>SUM([1]Enero!D68+[1]Febrero!D68+[1]Marzo!D68)</f>
        <v>0</v>
      </c>
      <c r="F68" s="61">
        <f>SUM([1]Enero!E68+[1]Febrero!E68+[1]Marzo!E68)</f>
        <v>0</v>
      </c>
      <c r="G68" s="136">
        <f t="shared" si="2"/>
        <v>0</v>
      </c>
      <c r="H68" s="62">
        <f>SUM([1]Enero!G68+[1]Febrero!G68+[1]Marzo!G68)</f>
        <v>0</v>
      </c>
      <c r="I68" s="62">
        <f>SUM([1]Enero!H68+[1]Febrero!H68+[1]Marzo!H68)</f>
        <v>0</v>
      </c>
      <c r="J68" s="146">
        <f t="shared" si="3"/>
        <v>0</v>
      </c>
      <c r="K68" s="147">
        <f t="shared" si="4"/>
        <v>0</v>
      </c>
      <c r="L68" s="148">
        <f t="shared" si="5"/>
        <v>0</v>
      </c>
      <c r="M68" s="63">
        <f>IFERROR(([1]Enero!L68+[1]Febrero!L68+[1]Marzo!L68) / $U$65,0)</f>
        <v>0</v>
      </c>
      <c r="O68" s="220"/>
      <c r="P68" s="221"/>
      <c r="Q68" s="222"/>
      <c r="R68" s="229"/>
      <c r="S68" s="230"/>
      <c r="T68" s="231"/>
      <c r="U68" s="65">
        <f>[1]Marzo!$N$66</f>
        <v>31</v>
      </c>
    </row>
    <row r="69" spans="2:21" x14ac:dyDescent="0.25">
      <c r="B69" s="60" t="s">
        <v>139</v>
      </c>
      <c r="C69" s="61">
        <v>100</v>
      </c>
      <c r="D69" s="61">
        <v>100</v>
      </c>
      <c r="E69" s="61">
        <v>0</v>
      </c>
      <c r="F69" s="61">
        <f>SUM([1]Enero!E69+[1]Febrero!E69+[1]Marzo!E69)</f>
        <v>0</v>
      </c>
      <c r="G69" s="136">
        <f t="shared" si="2"/>
        <v>100</v>
      </c>
      <c r="H69" s="62">
        <v>310</v>
      </c>
      <c r="I69" s="62">
        <v>8</v>
      </c>
      <c r="J69" s="146">
        <v>728</v>
      </c>
      <c r="K69" s="147">
        <f t="shared" si="4"/>
        <v>42.582417582417584</v>
      </c>
      <c r="L69" s="148">
        <f t="shared" si="5"/>
        <v>3.1</v>
      </c>
      <c r="M69" s="63">
        <f>IFERROR(([1]Enero!L69+[1]Febrero!L69+[1]Marzo!L69) / $U$65,0)</f>
        <v>0</v>
      </c>
      <c r="O69" s="220"/>
      <c r="P69" s="221"/>
      <c r="Q69" s="222"/>
      <c r="R69" s="229"/>
      <c r="S69" s="230"/>
      <c r="T69" s="231"/>
      <c r="U69" s="65"/>
    </row>
    <row r="70" spans="2:21" ht="15.75" thickBot="1" x14ac:dyDescent="0.3">
      <c r="B70" s="60" t="s">
        <v>140</v>
      </c>
      <c r="C70" s="61">
        <v>199</v>
      </c>
      <c r="D70" s="61">
        <v>180</v>
      </c>
      <c r="E70" s="61">
        <v>2</v>
      </c>
      <c r="F70" s="61">
        <v>11</v>
      </c>
      <c r="G70" s="136">
        <f t="shared" si="2"/>
        <v>193</v>
      </c>
      <c r="H70" s="62">
        <v>870</v>
      </c>
      <c r="I70" s="62">
        <v>22</v>
      </c>
      <c r="J70" s="146">
        <v>2002</v>
      </c>
      <c r="K70" s="147">
        <f t="shared" si="4"/>
        <v>43.456543456543457</v>
      </c>
      <c r="L70" s="148">
        <f t="shared" si="5"/>
        <v>4.5077720207253886</v>
      </c>
      <c r="M70" s="63">
        <f>IFERROR(([1]Enero!L70+[1]Febrero!L70+[1]Marzo!L70) / $U$65,0)</f>
        <v>0</v>
      </c>
      <c r="O70" s="223"/>
      <c r="P70" s="224"/>
      <c r="Q70" s="225"/>
      <c r="R70" s="232"/>
      <c r="S70" s="233"/>
      <c r="T70" s="234"/>
      <c r="U70" s="65"/>
    </row>
    <row r="71" spans="2:21" ht="15.75" thickBot="1" x14ac:dyDescent="0.3">
      <c r="B71" s="60" t="s">
        <v>141</v>
      </c>
      <c r="C71" s="61">
        <v>113</v>
      </c>
      <c r="D71" s="61">
        <v>95</v>
      </c>
      <c r="E71" s="61">
        <v>0</v>
      </c>
      <c r="F71" s="61">
        <v>0</v>
      </c>
      <c r="G71" s="136">
        <f t="shared" si="2"/>
        <v>95</v>
      </c>
      <c r="H71" s="62">
        <v>478</v>
      </c>
      <c r="I71" s="62">
        <v>10</v>
      </c>
      <c r="J71" s="146">
        <v>910</v>
      </c>
      <c r="K71" s="147">
        <f t="shared" si="4"/>
        <v>52.527472527472533</v>
      </c>
      <c r="L71" s="148">
        <f t="shared" si="5"/>
        <v>5.0315789473684207</v>
      </c>
      <c r="M71" s="63">
        <f>IFERROR(([1]Enero!L71+[1]Febrero!L71+[1]Marzo!L71) / $U$65,0)</f>
        <v>0</v>
      </c>
      <c r="P71" s="67"/>
      <c r="U71" s="65"/>
    </row>
    <row r="72" spans="2:21" x14ac:dyDescent="0.25">
      <c r="B72" s="60" t="s">
        <v>142</v>
      </c>
      <c r="C72" s="61">
        <v>59</v>
      </c>
      <c r="D72" s="61">
        <v>45</v>
      </c>
      <c r="E72" s="61">
        <v>0</v>
      </c>
      <c r="F72" s="61">
        <v>0</v>
      </c>
      <c r="G72" s="136">
        <f t="shared" si="2"/>
        <v>45</v>
      </c>
      <c r="H72" s="62">
        <v>165</v>
      </c>
      <c r="I72" s="62">
        <v>8</v>
      </c>
      <c r="J72" s="146">
        <v>728</v>
      </c>
      <c r="K72" s="147">
        <f t="shared" si="4"/>
        <v>22.664835164835164</v>
      </c>
      <c r="L72" s="148">
        <f t="shared" si="5"/>
        <v>3.6666666666666665</v>
      </c>
      <c r="M72" s="63">
        <f>IFERROR(([1]Enero!L72+[1]Febrero!L72+[1]Marzo!L72) / $U$65,0)</f>
        <v>0</v>
      </c>
      <c r="O72" s="226" t="s">
        <v>143</v>
      </c>
      <c r="P72" s="227"/>
      <c r="Q72" s="228"/>
      <c r="R72" s="235" t="s">
        <v>144</v>
      </c>
      <c r="S72" s="236"/>
      <c r="T72" s="237"/>
      <c r="U72" s="65"/>
    </row>
    <row r="73" spans="2:21" x14ac:dyDescent="0.25">
      <c r="B73" s="60" t="s">
        <v>145</v>
      </c>
      <c r="C73" s="61">
        <v>95</v>
      </c>
      <c r="D73" s="61">
        <v>70</v>
      </c>
      <c r="E73" s="61">
        <f>SUM([1]Enero!D73+[1]Febrero!D73+[1]Marzo!D73)</f>
        <v>0</v>
      </c>
      <c r="F73" s="61">
        <v>7</v>
      </c>
      <c r="G73" s="136">
        <f t="shared" si="2"/>
        <v>77</v>
      </c>
      <c r="H73" s="62">
        <v>412</v>
      </c>
      <c r="I73" s="62">
        <v>19</v>
      </c>
      <c r="J73" s="146">
        <v>1759</v>
      </c>
      <c r="K73" s="147">
        <f t="shared" si="4"/>
        <v>23.422399090392268</v>
      </c>
      <c r="L73" s="148">
        <f t="shared" si="5"/>
        <v>5.3506493506493502</v>
      </c>
      <c r="M73" s="63">
        <f>IFERROR(([1]Enero!L73+[1]Febrero!L73+[1]Marzo!L73) / $U$65,0)</f>
        <v>0</v>
      </c>
      <c r="O73" s="229"/>
      <c r="P73" s="230"/>
      <c r="Q73" s="231"/>
      <c r="R73" s="238"/>
      <c r="S73" s="239"/>
      <c r="T73" s="240"/>
      <c r="U73" s="65"/>
    </row>
    <row r="74" spans="2:21" ht="15.75" thickBot="1" x14ac:dyDescent="0.3">
      <c r="B74" s="60" t="s">
        <v>146</v>
      </c>
      <c r="C74" s="61">
        <v>73</v>
      </c>
      <c r="D74" s="61">
        <v>62</v>
      </c>
      <c r="E74" s="61">
        <f>SUM([1]Enero!D74+[1]Febrero!D74+[1]Marzo!D74)</f>
        <v>0</v>
      </c>
      <c r="F74" s="61">
        <v>0</v>
      </c>
      <c r="G74" s="136">
        <f t="shared" si="2"/>
        <v>62</v>
      </c>
      <c r="H74" s="62">
        <v>219</v>
      </c>
      <c r="I74" s="62">
        <v>10</v>
      </c>
      <c r="J74" s="146">
        <v>910</v>
      </c>
      <c r="K74" s="147">
        <f t="shared" si="4"/>
        <v>24.065934065934066</v>
      </c>
      <c r="L74" s="148">
        <f t="shared" si="5"/>
        <v>3.532258064516129</v>
      </c>
      <c r="M74" s="63">
        <f>IFERROR(([1]Enero!L74+[1]Febrero!L74+[1]Marzo!L74) / $U$65,0)</f>
        <v>0</v>
      </c>
      <c r="O74" s="232"/>
      <c r="P74" s="233"/>
      <c r="Q74" s="234"/>
      <c r="R74" s="241"/>
      <c r="S74" s="242"/>
      <c r="T74" s="243"/>
      <c r="U74" s="65"/>
    </row>
    <row r="75" spans="2:21" x14ac:dyDescent="0.25">
      <c r="B75" s="60" t="s">
        <v>147</v>
      </c>
      <c r="C75" s="61">
        <v>62</v>
      </c>
      <c r="D75" s="61">
        <v>58</v>
      </c>
      <c r="E75" s="61">
        <v>4</v>
      </c>
      <c r="F75" s="61">
        <v>0</v>
      </c>
      <c r="G75" s="136">
        <f t="shared" si="2"/>
        <v>62</v>
      </c>
      <c r="H75" s="62">
        <v>188</v>
      </c>
      <c r="I75" s="62">
        <v>10</v>
      </c>
      <c r="J75" s="146">
        <v>910</v>
      </c>
      <c r="K75" s="147">
        <f t="shared" si="4"/>
        <v>20.659340659340657</v>
      </c>
      <c r="L75" s="148">
        <f t="shared" si="5"/>
        <v>3.032258064516129</v>
      </c>
      <c r="M75" s="63">
        <f>IFERROR(([1]Enero!L75+[1]Febrero!L75+[1]Marzo!L75) / $U$65,0)</f>
        <v>0</v>
      </c>
      <c r="O75" s="217" t="s">
        <v>148</v>
      </c>
      <c r="P75" s="218"/>
      <c r="Q75" s="219"/>
    </row>
    <row r="76" spans="2:21" x14ac:dyDescent="0.25">
      <c r="B76" s="60" t="s">
        <v>149</v>
      </c>
      <c r="C76" s="61">
        <v>314</v>
      </c>
      <c r="D76" s="61">
        <v>257</v>
      </c>
      <c r="E76" s="61">
        <v>0</v>
      </c>
      <c r="F76" s="61">
        <v>66</v>
      </c>
      <c r="G76" s="136">
        <f t="shared" si="2"/>
        <v>323</v>
      </c>
      <c r="H76" s="62">
        <v>1301</v>
      </c>
      <c r="I76" s="62">
        <v>19</v>
      </c>
      <c r="J76" s="146">
        <v>1699</v>
      </c>
      <c r="K76" s="147">
        <f t="shared" si="4"/>
        <v>76.574455562095352</v>
      </c>
      <c r="L76" s="148">
        <f t="shared" si="5"/>
        <v>4.0278637770897836</v>
      </c>
      <c r="M76" s="63">
        <f>IFERROR(([1]Enero!L76+[1]Febrero!L76+[1]Marzo!L76) / $U$65,0)</f>
        <v>0</v>
      </c>
      <c r="O76" s="220"/>
      <c r="P76" s="221"/>
      <c r="Q76" s="222"/>
    </row>
    <row r="77" spans="2:21" x14ac:dyDescent="0.25">
      <c r="B77" s="66" t="s">
        <v>150</v>
      </c>
      <c r="C77" s="61">
        <v>0</v>
      </c>
      <c r="D77" s="61">
        <v>0</v>
      </c>
      <c r="E77" s="61">
        <f>SUM([1]Enero!D77+[1]Febrero!D77+[1]Marzo!D77)</f>
        <v>0</v>
      </c>
      <c r="F77" s="61">
        <v>0</v>
      </c>
      <c r="G77" s="136">
        <f t="shared" si="2"/>
        <v>0</v>
      </c>
      <c r="H77" s="62">
        <v>0</v>
      </c>
      <c r="I77" s="62">
        <v>0</v>
      </c>
      <c r="J77" s="146">
        <v>0</v>
      </c>
      <c r="K77" s="147">
        <f t="shared" si="4"/>
        <v>0</v>
      </c>
      <c r="L77" s="148">
        <f t="shared" si="5"/>
        <v>0</v>
      </c>
      <c r="M77" s="63">
        <f>IFERROR(([1]Enero!L77+[1]Febrero!L77+[1]Marzo!L77) / $U$65,0)</f>
        <v>0</v>
      </c>
      <c r="O77" s="220"/>
      <c r="P77" s="221"/>
      <c r="Q77" s="222"/>
    </row>
    <row r="78" spans="2:21" ht="15.75" thickBot="1" x14ac:dyDescent="0.3">
      <c r="B78" s="60" t="s">
        <v>151</v>
      </c>
      <c r="C78" s="61">
        <v>0</v>
      </c>
      <c r="D78" s="61">
        <v>0</v>
      </c>
      <c r="E78" s="61">
        <f>SUM([1]Enero!D78+[1]Febrero!D78+[1]Marzo!D78)</f>
        <v>0</v>
      </c>
      <c r="F78" s="61">
        <v>0</v>
      </c>
      <c r="G78" s="136">
        <f t="shared" si="2"/>
        <v>0</v>
      </c>
      <c r="H78" s="62">
        <v>0</v>
      </c>
      <c r="I78" s="62">
        <v>0</v>
      </c>
      <c r="J78" s="146">
        <v>0</v>
      </c>
      <c r="K78" s="147">
        <f t="shared" si="4"/>
        <v>0</v>
      </c>
      <c r="L78" s="148">
        <f t="shared" si="5"/>
        <v>0</v>
      </c>
      <c r="M78" s="63">
        <f>IFERROR(([1]Enero!L78+[1]Febrero!L78+[1]Marzo!L78) / $U$65,0)</f>
        <v>0</v>
      </c>
      <c r="O78" s="223"/>
      <c r="P78" s="224"/>
      <c r="Q78" s="225"/>
    </row>
    <row r="79" spans="2:21" x14ac:dyDescent="0.25">
      <c r="B79" s="60" t="s">
        <v>152</v>
      </c>
      <c r="C79" s="61">
        <v>162</v>
      </c>
      <c r="D79" s="61">
        <v>156</v>
      </c>
      <c r="E79" s="61">
        <f>SUM([1]Enero!D79+[1]Febrero!D79+[1]Marzo!D79)</f>
        <v>0</v>
      </c>
      <c r="F79" s="61">
        <v>3</v>
      </c>
      <c r="G79" s="136">
        <f t="shared" si="2"/>
        <v>159</v>
      </c>
      <c r="H79" s="62">
        <v>563</v>
      </c>
      <c r="I79" s="62">
        <v>13</v>
      </c>
      <c r="J79" s="146">
        <v>1183</v>
      </c>
      <c r="K79" s="147">
        <f t="shared" si="4"/>
        <v>47.590870667793745</v>
      </c>
      <c r="L79" s="148">
        <f t="shared" si="5"/>
        <v>3.540880503144654</v>
      </c>
      <c r="M79" s="63">
        <f>IFERROR(([1]Enero!L79+[1]Febrero!L79+[1]Marzo!L79) / $U$65,0)</f>
        <v>0</v>
      </c>
      <c r="O79" s="226" t="s">
        <v>153</v>
      </c>
      <c r="P79" s="227"/>
      <c r="Q79" s="228"/>
    </row>
    <row r="80" spans="2:21" x14ac:dyDescent="0.25">
      <c r="B80" s="60" t="s">
        <v>154</v>
      </c>
      <c r="C80" s="61">
        <v>114</v>
      </c>
      <c r="D80" s="61">
        <v>76</v>
      </c>
      <c r="E80" s="61">
        <v>0</v>
      </c>
      <c r="F80" s="61">
        <v>2</v>
      </c>
      <c r="G80" s="136">
        <f t="shared" si="2"/>
        <v>78</v>
      </c>
      <c r="H80" s="62">
        <v>348</v>
      </c>
      <c r="I80" s="62">
        <v>14</v>
      </c>
      <c r="J80" s="146">
        <v>1274</v>
      </c>
      <c r="K80" s="147">
        <f t="shared" si="4"/>
        <v>27.315541601255887</v>
      </c>
      <c r="L80" s="148">
        <f t="shared" si="5"/>
        <v>4.4615384615384617</v>
      </c>
      <c r="M80" s="63">
        <f>IFERROR(([1]Enero!L80+[1]Febrero!L80+[1]Marzo!L80) / $U$65,0)</f>
        <v>0</v>
      </c>
      <c r="O80" s="229"/>
      <c r="P80" s="230"/>
      <c r="Q80" s="231"/>
    </row>
    <row r="81" spans="2:19" x14ac:dyDescent="0.25">
      <c r="B81" s="60" t="s">
        <v>155</v>
      </c>
      <c r="C81" s="61">
        <v>92</v>
      </c>
      <c r="D81" s="61">
        <v>74</v>
      </c>
      <c r="E81" s="61">
        <f>SUM([1]Enero!D81+[1]Febrero!D81+[1]Marzo!D81)</f>
        <v>0</v>
      </c>
      <c r="F81" s="61">
        <v>1</v>
      </c>
      <c r="G81" s="136">
        <f t="shared" si="2"/>
        <v>75</v>
      </c>
      <c r="H81" s="62">
        <v>219</v>
      </c>
      <c r="I81" s="62">
        <v>10</v>
      </c>
      <c r="J81" s="146">
        <v>910</v>
      </c>
      <c r="K81" s="147">
        <f t="shared" si="4"/>
        <v>24.065934065934066</v>
      </c>
      <c r="L81" s="148">
        <f t="shared" si="5"/>
        <v>2.92</v>
      </c>
      <c r="M81" s="63">
        <f>IFERROR(([1]Enero!L81+[1]Febrero!L81+[1]Marzo!L81) / $U$65,0)</f>
        <v>0</v>
      </c>
      <c r="O81" s="229"/>
      <c r="P81" s="230"/>
      <c r="Q81" s="231"/>
    </row>
    <row r="82" spans="2:19" ht="15.75" thickBot="1" x14ac:dyDescent="0.3">
      <c r="B82" s="60" t="s">
        <v>156</v>
      </c>
      <c r="C82" s="61">
        <v>0</v>
      </c>
      <c r="D82" s="61">
        <v>0</v>
      </c>
      <c r="E82" s="61">
        <f>SUM([1]Enero!D82+[1]Febrero!D82+[1]Marzo!D82)</f>
        <v>0</v>
      </c>
      <c r="F82" s="61">
        <v>0</v>
      </c>
      <c r="G82" s="136">
        <f t="shared" si="2"/>
        <v>0</v>
      </c>
      <c r="H82" s="62">
        <v>0</v>
      </c>
      <c r="I82" s="62">
        <v>0</v>
      </c>
      <c r="J82" s="146">
        <v>0</v>
      </c>
      <c r="K82" s="147">
        <f t="shared" si="4"/>
        <v>0</v>
      </c>
      <c r="L82" s="148">
        <f t="shared" si="5"/>
        <v>0</v>
      </c>
      <c r="M82" s="63">
        <f>IFERROR(([1]Enero!L82+[1]Febrero!L82+[1]Marzo!L82) / $U$65,0)</f>
        <v>0</v>
      </c>
      <c r="O82" s="232"/>
      <c r="P82" s="233"/>
      <c r="Q82" s="234"/>
    </row>
    <row r="83" spans="2:19" x14ac:dyDescent="0.25">
      <c r="B83" s="60" t="s">
        <v>157</v>
      </c>
      <c r="C83" s="61">
        <v>61</v>
      </c>
      <c r="D83" s="61">
        <v>61</v>
      </c>
      <c r="E83" s="61">
        <f>SUM([1]Enero!D83+[1]Febrero!D83+[1]Marzo!D83)</f>
        <v>0</v>
      </c>
      <c r="F83" s="61">
        <v>0</v>
      </c>
      <c r="G83" s="136">
        <f t="shared" si="2"/>
        <v>61</v>
      </c>
      <c r="H83" s="62">
        <v>203</v>
      </c>
      <c r="I83" s="62">
        <v>9</v>
      </c>
      <c r="J83" s="146">
        <v>819</v>
      </c>
      <c r="K83" s="147">
        <f t="shared" si="4"/>
        <v>24.786324786324787</v>
      </c>
      <c r="L83" s="148">
        <f t="shared" si="5"/>
        <v>3.3278688524590163</v>
      </c>
      <c r="M83" s="63">
        <f>IFERROR(([1]Enero!L83+[1]Febrero!L83+[1]Marzo!L83) / $U$65,0)</f>
        <v>0</v>
      </c>
    </row>
    <row r="84" spans="2:19" x14ac:dyDescent="0.25">
      <c r="B84" s="60" t="s">
        <v>158</v>
      </c>
      <c r="C84" s="61">
        <v>83</v>
      </c>
      <c r="D84" s="61">
        <v>57</v>
      </c>
      <c r="E84" s="61">
        <v>0</v>
      </c>
      <c r="F84" s="61">
        <v>19</v>
      </c>
      <c r="G84" s="136">
        <f t="shared" si="2"/>
        <v>76</v>
      </c>
      <c r="H84" s="62">
        <v>635</v>
      </c>
      <c r="I84" s="62">
        <v>18</v>
      </c>
      <c r="J84" s="146">
        <v>1638</v>
      </c>
      <c r="K84" s="147">
        <f t="shared" si="4"/>
        <v>38.766788766788771</v>
      </c>
      <c r="L84" s="148">
        <f t="shared" si="5"/>
        <v>8.3552631578947363</v>
      </c>
      <c r="M84" s="63">
        <f>IFERROR(([1]Enero!L84+[1]Febrero!L84+[1]Marzo!L84) / $U$65,0)</f>
        <v>0</v>
      </c>
    </row>
    <row r="85" spans="2:19" x14ac:dyDescent="0.25">
      <c r="B85" s="60" t="s">
        <v>159</v>
      </c>
      <c r="C85" s="61">
        <v>35</v>
      </c>
      <c r="D85" s="61">
        <v>31</v>
      </c>
      <c r="E85" s="61">
        <v>0</v>
      </c>
      <c r="F85" s="61">
        <v>4</v>
      </c>
      <c r="G85" s="136">
        <f t="shared" si="2"/>
        <v>35</v>
      </c>
      <c r="H85" s="62">
        <v>175</v>
      </c>
      <c r="I85" s="62">
        <v>6</v>
      </c>
      <c r="J85" s="146">
        <v>516</v>
      </c>
      <c r="K85" s="147">
        <f t="shared" si="4"/>
        <v>33.914728682170541</v>
      </c>
      <c r="L85" s="148">
        <f t="shared" si="5"/>
        <v>5</v>
      </c>
      <c r="M85" s="63">
        <f>IFERROR(([1]Enero!L85+[1]Febrero!L85+[1]Marzo!L85) / $U$65,0)</f>
        <v>0</v>
      </c>
    </row>
    <row r="86" spans="2:19" ht="15.75" thickBot="1" x14ac:dyDescent="0.3">
      <c r="B86" s="138" t="s">
        <v>21</v>
      </c>
      <c r="C86" s="139">
        <f t="shared" ref="C86:H86" si="6">SUM(C66:C85)</f>
        <v>1562</v>
      </c>
      <c r="D86" s="140">
        <f t="shared" si="6"/>
        <v>1322</v>
      </c>
      <c r="E86" s="137">
        <f t="shared" si="6"/>
        <v>6</v>
      </c>
      <c r="F86" s="137">
        <f t="shared" si="6"/>
        <v>113</v>
      </c>
      <c r="G86" s="137">
        <f t="shared" si="6"/>
        <v>1441</v>
      </c>
      <c r="H86" s="141">
        <f t="shared" si="6"/>
        <v>6086</v>
      </c>
      <c r="I86" s="142" t="s">
        <v>200</v>
      </c>
      <c r="J86" s="143">
        <v>15986</v>
      </c>
      <c r="K86" s="144">
        <f>IFERROR(SUM(H86/J86)*100,0)</f>
        <v>38.070811960465406</v>
      </c>
      <c r="L86" s="144">
        <f>IFERROR(SUM(H86/G86),0)</f>
        <v>4.2234559333795971</v>
      </c>
      <c r="M86" s="145">
        <f>SUM(M66:M85)</f>
        <v>0</v>
      </c>
    </row>
    <row r="87" spans="2:19" x14ac:dyDescent="0.25">
      <c r="B87" s="68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70"/>
      <c r="O87" s="70"/>
      <c r="P87" s="71"/>
      <c r="Q87" s="71"/>
      <c r="R87" s="71"/>
    </row>
    <row r="88" spans="2:19" ht="16.5" thickBot="1" x14ac:dyDescent="0.3">
      <c r="B88" s="246" t="s">
        <v>160</v>
      </c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72"/>
      <c r="N88" s="72"/>
      <c r="O88" s="73"/>
      <c r="P88" s="73"/>
      <c r="Q88" s="73"/>
      <c r="R88" s="73"/>
      <c r="S88" s="71"/>
    </row>
    <row r="89" spans="2:19" x14ac:dyDescent="0.25">
      <c r="B89" s="247" t="s">
        <v>161</v>
      </c>
      <c r="C89" s="248"/>
      <c r="D89" s="251" t="s">
        <v>162</v>
      </c>
      <c r="E89" s="252"/>
      <c r="F89" s="252"/>
      <c r="G89" s="252"/>
      <c r="H89" s="252"/>
      <c r="I89" s="252"/>
      <c r="J89" s="252"/>
      <c r="K89" s="253"/>
      <c r="L89" s="107"/>
      <c r="M89" s="74"/>
      <c r="N89" s="74"/>
      <c r="O89" s="75"/>
      <c r="P89" s="71"/>
      <c r="Q89" s="71"/>
      <c r="R89" s="71"/>
      <c r="S89" s="71"/>
    </row>
    <row r="90" spans="2:19" ht="15.75" thickBot="1" x14ac:dyDescent="0.3">
      <c r="B90" s="249"/>
      <c r="C90" s="250"/>
      <c r="D90" s="149" t="s">
        <v>163</v>
      </c>
      <c r="E90" s="150" t="s">
        <v>164</v>
      </c>
      <c r="F90" s="150" t="s">
        <v>165</v>
      </c>
      <c r="G90" s="150" t="s">
        <v>166</v>
      </c>
      <c r="H90" s="150" t="s">
        <v>167</v>
      </c>
      <c r="I90" s="150" t="s">
        <v>168</v>
      </c>
      <c r="J90" s="151" t="s">
        <v>169</v>
      </c>
      <c r="K90" s="152" t="s">
        <v>170</v>
      </c>
      <c r="L90" s="153" t="s">
        <v>21</v>
      </c>
      <c r="M90" s="71"/>
      <c r="N90" s="71"/>
      <c r="O90" s="71"/>
      <c r="P90" s="71"/>
      <c r="Q90" s="71"/>
      <c r="R90" s="71"/>
      <c r="S90" s="71"/>
    </row>
    <row r="91" spans="2:19" ht="15.75" thickBot="1" x14ac:dyDescent="0.3">
      <c r="B91" s="254" t="s">
        <v>171</v>
      </c>
      <c r="C91" s="76" t="s">
        <v>172</v>
      </c>
      <c r="D91" s="77">
        <f>[1]Enero!C91+[1]Febrero!C91+[1]Marzo!C91</f>
        <v>0</v>
      </c>
      <c r="E91" s="77">
        <f>[1]Enero!D91+[1]Febrero!D91+[1]Marzo!D91</f>
        <v>0</v>
      </c>
      <c r="F91" s="77">
        <f>[1]Enero!E91+[1]Febrero!E91+[1]Marzo!E91</f>
        <v>0</v>
      </c>
      <c r="G91" s="77">
        <f>[1]Enero!F91+[1]Febrero!F91+[1]Marzo!F91</f>
        <v>0</v>
      </c>
      <c r="H91" s="77">
        <f>[1]Enero!G91+[1]Febrero!G91+[1]Marzo!G91</f>
        <v>0</v>
      </c>
      <c r="I91" s="77">
        <f>[1]Enero!H91+[1]Febrero!H91+[1]Marzo!H91</f>
        <v>0</v>
      </c>
      <c r="J91" s="77">
        <f>[1]Enero!I91+[1]Febrero!I91+[1]Marzo!I91</f>
        <v>0</v>
      </c>
      <c r="K91" s="77">
        <f>[1]Enero!J91+[1]Febrero!J91+[1]Marzo!J91</f>
        <v>0</v>
      </c>
      <c r="L91" s="154">
        <f t="shared" ref="L91:L99" si="7">SUM(K91+J91+I91+H91+G91+F91+E91+D91)</f>
        <v>0</v>
      </c>
      <c r="M91" s="71"/>
      <c r="N91" s="71"/>
      <c r="O91" s="71"/>
      <c r="P91" s="71"/>
      <c r="Q91" s="71"/>
      <c r="R91" s="71"/>
      <c r="S91" s="71"/>
    </row>
    <row r="92" spans="2:19" x14ac:dyDescent="0.25">
      <c r="B92" s="255"/>
      <c r="C92" s="78" t="s">
        <v>173</v>
      </c>
      <c r="D92" s="77">
        <f>[1]Enero!C92+[1]Febrero!C92+[1]Marzo!C92</f>
        <v>0</v>
      </c>
      <c r="E92" s="77">
        <f>[1]Enero!D92+[1]Febrero!D92+[1]Marzo!D92</f>
        <v>0</v>
      </c>
      <c r="F92" s="77">
        <f>[1]Enero!E92+[1]Febrero!E92+[1]Marzo!E92</f>
        <v>0</v>
      </c>
      <c r="G92" s="77">
        <f>[1]Enero!F92+[1]Febrero!F92+[1]Marzo!F92</f>
        <v>0</v>
      </c>
      <c r="H92" s="77">
        <f>[1]Enero!G92+[1]Febrero!G92+[1]Marzo!G92</f>
        <v>0</v>
      </c>
      <c r="I92" s="77">
        <f>[1]Enero!H92+[1]Febrero!H92+[1]Marzo!H92</f>
        <v>0</v>
      </c>
      <c r="J92" s="77">
        <f>[1]Enero!I92+[1]Febrero!I92+[1]Marzo!I92</f>
        <v>0</v>
      </c>
      <c r="K92" s="77">
        <f>[1]Enero!J92+[1]Febrero!J92+[1]Marzo!J92</f>
        <v>0</v>
      </c>
      <c r="L92" s="155">
        <f t="shared" si="7"/>
        <v>0</v>
      </c>
    </row>
    <row r="93" spans="2:19" ht="15.75" thickBot="1" x14ac:dyDescent="0.3">
      <c r="B93" s="256"/>
      <c r="C93" s="158" t="s">
        <v>21</v>
      </c>
      <c r="D93" s="159">
        <f t="shared" ref="D93:K93" si="8">SUM(D91+D92)</f>
        <v>0</v>
      </c>
      <c r="E93" s="160">
        <f t="shared" si="8"/>
        <v>0</v>
      </c>
      <c r="F93" s="160">
        <f t="shared" si="8"/>
        <v>0</v>
      </c>
      <c r="G93" s="160">
        <f t="shared" si="8"/>
        <v>0</v>
      </c>
      <c r="H93" s="160">
        <f t="shared" si="8"/>
        <v>0</v>
      </c>
      <c r="I93" s="160">
        <f t="shared" si="8"/>
        <v>0</v>
      </c>
      <c r="J93" s="160">
        <f t="shared" si="8"/>
        <v>0</v>
      </c>
      <c r="K93" s="161">
        <f t="shared" si="8"/>
        <v>0</v>
      </c>
      <c r="L93" s="156">
        <f t="shared" si="7"/>
        <v>0</v>
      </c>
    </row>
    <row r="94" spans="2:19" ht="15.75" thickBot="1" x14ac:dyDescent="0.3">
      <c r="B94" s="108"/>
      <c r="C94" s="79" t="s">
        <v>174</v>
      </c>
      <c r="D94" s="80">
        <f>[1]Enero!C94+[1]Febrero!C94+[1]Marzo!C94</f>
        <v>0</v>
      </c>
      <c r="E94" s="80">
        <f>[1]Enero!D94+[1]Febrero!D94+[1]Marzo!D94</f>
        <v>0</v>
      </c>
      <c r="F94" s="80">
        <f>[1]Enero!E94+[1]Febrero!E94+[1]Marzo!E94</f>
        <v>0</v>
      </c>
      <c r="G94" s="80">
        <f>[1]Enero!F94+[1]Febrero!F94+[1]Marzo!F94</f>
        <v>0</v>
      </c>
      <c r="H94" s="80">
        <f>[1]Enero!G94+[1]Febrero!G94+[1]Marzo!G94</f>
        <v>0</v>
      </c>
      <c r="I94" s="80">
        <f>[1]Enero!H94+[1]Febrero!H94+[1]Marzo!H94</f>
        <v>0</v>
      </c>
      <c r="J94" s="80">
        <f>[1]Enero!I94+[1]Febrero!I94+[1]Marzo!I94</f>
        <v>0</v>
      </c>
      <c r="K94" s="80">
        <f>[1]Enero!J94+[1]Febrero!J94+[1]Marzo!J94</f>
        <v>0</v>
      </c>
      <c r="L94" s="157">
        <f t="shared" si="7"/>
        <v>0</v>
      </c>
    </row>
    <row r="95" spans="2:19" ht="15.75" thickBot="1" x14ac:dyDescent="0.3">
      <c r="B95" s="257" t="s">
        <v>175</v>
      </c>
      <c r="C95" s="81" t="s">
        <v>176</v>
      </c>
      <c r="D95" s="80">
        <f>[1]Enero!C95+[1]Febrero!C95+[1]Marzo!C95</f>
        <v>0</v>
      </c>
      <c r="E95" s="80">
        <f>[1]Enero!D95+[1]Febrero!D95+[1]Marzo!D95</f>
        <v>0</v>
      </c>
      <c r="F95" s="80">
        <f>[1]Enero!E95+[1]Febrero!E95+[1]Marzo!E95</f>
        <v>0</v>
      </c>
      <c r="G95" s="80">
        <f>[1]Enero!F95+[1]Febrero!F95+[1]Marzo!F95</f>
        <v>0</v>
      </c>
      <c r="H95" s="80">
        <f>[1]Enero!G95+[1]Febrero!G95+[1]Marzo!G95</f>
        <v>0</v>
      </c>
      <c r="I95" s="80">
        <f>[1]Enero!H95+[1]Febrero!H95+[1]Marzo!H95</f>
        <v>0</v>
      </c>
      <c r="J95" s="80">
        <f>[1]Enero!I95+[1]Febrero!I95+[1]Marzo!I95</f>
        <v>0</v>
      </c>
      <c r="K95" s="80">
        <f>[1]Enero!J95+[1]Febrero!J95+[1]Marzo!J95</f>
        <v>0</v>
      </c>
      <c r="L95" s="154">
        <f t="shared" si="7"/>
        <v>0</v>
      </c>
    </row>
    <row r="96" spans="2:19" x14ac:dyDescent="0.25">
      <c r="B96" s="258"/>
      <c r="C96" s="82" t="s">
        <v>177</v>
      </c>
      <c r="D96" s="80">
        <f>[1]Enero!C96+[1]Febrero!C96+[1]Marzo!C96</f>
        <v>0</v>
      </c>
      <c r="E96" s="80">
        <f>[1]Enero!D96+[1]Febrero!D96+[1]Marzo!D96</f>
        <v>0</v>
      </c>
      <c r="F96" s="80">
        <f>[1]Enero!E96+[1]Febrero!E96+[1]Marzo!E96</f>
        <v>0</v>
      </c>
      <c r="G96" s="80">
        <f>[1]Enero!F96+[1]Febrero!F96+[1]Marzo!F96</f>
        <v>0</v>
      </c>
      <c r="H96" s="80">
        <f>[1]Enero!G96+[1]Febrero!G96+[1]Marzo!G96</f>
        <v>0</v>
      </c>
      <c r="I96" s="80">
        <f>[1]Enero!H96+[1]Febrero!H96+[1]Marzo!H96</f>
        <v>0</v>
      </c>
      <c r="J96" s="80">
        <f>[1]Enero!I96+[1]Febrero!I96+[1]Marzo!I96</f>
        <v>0</v>
      </c>
      <c r="K96" s="80">
        <f>[1]Enero!J96+[1]Febrero!J96+[1]Marzo!J96</f>
        <v>0</v>
      </c>
      <c r="L96" s="155">
        <f t="shared" si="7"/>
        <v>0</v>
      </c>
    </row>
    <row r="97" spans="2:19" ht="15.75" thickBot="1" x14ac:dyDescent="0.3">
      <c r="B97" s="259"/>
      <c r="C97" s="162" t="s">
        <v>21</v>
      </c>
      <c r="D97" s="163">
        <f>D96+D95</f>
        <v>0</v>
      </c>
      <c r="E97" s="164">
        <f t="shared" ref="E97:K97" si="9">E96+E95</f>
        <v>0</v>
      </c>
      <c r="F97" s="164">
        <f t="shared" si="9"/>
        <v>0</v>
      </c>
      <c r="G97" s="164">
        <f t="shared" si="9"/>
        <v>0</v>
      </c>
      <c r="H97" s="164">
        <f t="shared" si="9"/>
        <v>0</v>
      </c>
      <c r="I97" s="164">
        <f t="shared" si="9"/>
        <v>0</v>
      </c>
      <c r="J97" s="164">
        <f t="shared" si="9"/>
        <v>0</v>
      </c>
      <c r="K97" s="165">
        <f t="shared" si="9"/>
        <v>0</v>
      </c>
      <c r="L97" s="156">
        <f t="shared" si="7"/>
        <v>0</v>
      </c>
      <c r="S97" s="83"/>
    </row>
    <row r="98" spans="2:19" ht="15.75" thickBot="1" x14ac:dyDescent="0.3">
      <c r="B98" s="84"/>
      <c r="C98" s="76" t="s">
        <v>178</v>
      </c>
      <c r="D98" s="77">
        <v>0</v>
      </c>
      <c r="E98" s="77">
        <v>0</v>
      </c>
      <c r="F98" s="77">
        <v>10</v>
      </c>
      <c r="G98" s="77">
        <v>3</v>
      </c>
      <c r="H98" s="77">
        <v>0</v>
      </c>
      <c r="I98" s="77">
        <f>[1]Enero!H98+[1]Febrero!H98+[1]Marzo!H98</f>
        <v>2</v>
      </c>
      <c r="J98" s="77">
        <v>0</v>
      </c>
      <c r="K98" s="77">
        <v>0</v>
      </c>
      <c r="L98" s="154">
        <f t="shared" si="7"/>
        <v>15</v>
      </c>
    </row>
    <row r="99" spans="2:19" ht="15.75" thickBot="1" x14ac:dyDescent="0.3">
      <c r="B99" s="85"/>
      <c r="C99" s="86" t="s">
        <v>179</v>
      </c>
      <c r="D99" s="77">
        <f>[1]Enero!C99+[1]Febrero!C99+[1]Marzo!C99</f>
        <v>0</v>
      </c>
      <c r="E99" s="77">
        <f>[1]Enero!D99+[1]Febrero!D99+[1]Marzo!D99</f>
        <v>0</v>
      </c>
      <c r="F99" s="77">
        <f>[1]Enero!E99+[1]Febrero!E99+[1]Marzo!E99</f>
        <v>0</v>
      </c>
      <c r="G99" s="77">
        <f>[1]Enero!F99+[1]Febrero!F99+[1]Marzo!F99</f>
        <v>0</v>
      </c>
      <c r="H99" s="77">
        <f>[1]Enero!G99+[1]Febrero!G99+[1]Marzo!G99</f>
        <v>0</v>
      </c>
      <c r="I99" s="77">
        <f>[1]Enero!H99+[1]Febrero!H99+[1]Marzo!H99</f>
        <v>0</v>
      </c>
      <c r="J99" s="77">
        <f>[1]Enero!I99+[1]Febrero!I99+[1]Marzo!I99</f>
        <v>0</v>
      </c>
      <c r="K99" s="77">
        <f>[1]Enero!J99+[1]Febrero!J99+[1]Marzo!J99</f>
        <v>0</v>
      </c>
      <c r="L99" s="156">
        <f t="shared" si="7"/>
        <v>0</v>
      </c>
    </row>
    <row r="100" spans="2:19" ht="15.75" thickBot="1" x14ac:dyDescent="0.3"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</row>
    <row r="101" spans="2:19" ht="15.75" x14ac:dyDescent="0.25">
      <c r="B101" s="260" t="s">
        <v>180</v>
      </c>
      <c r="C101" s="261"/>
      <c r="D101" s="261"/>
      <c r="E101" s="261"/>
      <c r="F101" s="261"/>
      <c r="G101" s="261"/>
      <c r="H101" s="262"/>
      <c r="I101" s="72"/>
      <c r="J101" s="72"/>
      <c r="K101" s="72"/>
      <c r="L101" s="72"/>
      <c r="M101" s="72"/>
      <c r="N101" s="72"/>
      <c r="R101" t="s">
        <v>92</v>
      </c>
    </row>
    <row r="102" spans="2:19" x14ac:dyDescent="0.25">
      <c r="B102" s="189" t="s">
        <v>181</v>
      </c>
      <c r="C102" s="190"/>
      <c r="D102" s="190"/>
      <c r="E102" s="190"/>
      <c r="F102" s="191"/>
      <c r="G102" s="87">
        <f>[1]Enero!F102+[1]Febrero!F102+[1]Marzo!F102</f>
        <v>0</v>
      </c>
      <c r="H102" s="88">
        <f>[1]Enero!G102+[1]Febrero!G102+[1]Marzo!G102+[1]Abril!G102+[1]Mayo!G102+[1]Junio!G102+[1]Julio!G102+[1]Agosto!G102+[1]Septiembre!G102+[1]Octubre!G102+[1]Noviembre!G102+[1]Diciembre!G102</f>
        <v>0</v>
      </c>
      <c r="I102" s="89"/>
      <c r="J102" s="89"/>
      <c r="K102" s="89"/>
      <c r="L102" s="89"/>
      <c r="M102" s="89"/>
      <c r="N102" s="71"/>
    </row>
    <row r="103" spans="2:19" x14ac:dyDescent="0.25">
      <c r="B103" s="189" t="s">
        <v>182</v>
      </c>
      <c r="C103" s="190"/>
      <c r="D103" s="190"/>
      <c r="E103" s="190"/>
      <c r="F103" s="191"/>
      <c r="G103" s="87">
        <f>[1]Enero!F103+[1]Febrero!F103+[1]Marzo!F103</f>
        <v>0</v>
      </c>
      <c r="H103" s="88">
        <f>[1]Enero!G103+[1]Febrero!G103+[1]Marzo!G103+[1]Abril!G103+[1]Mayo!G103+[1]Junio!G103+[1]Julio!G103+[1]Agosto!G103+[1]Septiembre!G103+[1]Octubre!G103+[1]Noviembre!G103+[1]Diciembre!G103</f>
        <v>0</v>
      </c>
      <c r="I103" s="89"/>
      <c r="J103" s="89"/>
      <c r="K103" s="89"/>
      <c r="L103" s="89"/>
      <c r="M103" s="89"/>
      <c r="N103" s="71"/>
    </row>
    <row r="104" spans="2:19" x14ac:dyDescent="0.25">
      <c r="B104" s="189" t="s">
        <v>183</v>
      </c>
      <c r="C104" s="190"/>
      <c r="D104" s="190"/>
      <c r="E104" s="190"/>
      <c r="F104" s="191"/>
      <c r="G104" s="87">
        <f>[1]Enero!F104+[1]Febrero!F104+[1]Marzo!F104</f>
        <v>0</v>
      </c>
      <c r="H104" s="88">
        <f>[1]Enero!G104+[1]Febrero!G104+[1]Marzo!G104+[1]Abril!G104+[1]Mayo!G104+[1]Junio!G104+[1]Julio!G104+[1]Agosto!G104+[1]Septiembre!G104+[1]Octubre!G104+[1]Noviembre!G104+[1]Diciembre!G104</f>
        <v>0</v>
      </c>
      <c r="I104" s="89"/>
      <c r="J104" s="89"/>
      <c r="K104" s="89"/>
      <c r="L104" s="89"/>
      <c r="M104" s="89"/>
      <c r="N104" s="71"/>
    </row>
    <row r="105" spans="2:19" x14ac:dyDescent="0.25">
      <c r="B105" s="189" t="s">
        <v>184</v>
      </c>
      <c r="C105" s="190"/>
      <c r="D105" s="190"/>
      <c r="E105" s="190"/>
      <c r="F105" s="191"/>
      <c r="G105" s="244">
        <f>[1]Enero!F105+[1]Febrero!F105+[1]Marzo!F105</f>
        <v>0</v>
      </c>
      <c r="H105" s="245">
        <f>[1]Enero!G105+[1]Febrero!G105+[1]Marzo!G105+[1]Abril!G105+[1]Mayo!G105+[1]Junio!G105+[1]Julio!G105+[1]Agosto!G105+[1]Septiembre!G105+[1]Octubre!G105+[1]Noviembre!G105+[1]Diciembre!G105</f>
        <v>0</v>
      </c>
      <c r="I105" s="89"/>
      <c r="J105" s="89"/>
      <c r="K105" s="89"/>
      <c r="L105" s="89"/>
      <c r="M105" s="89"/>
      <c r="N105" s="71"/>
    </row>
    <row r="106" spans="2:19" x14ac:dyDescent="0.25">
      <c r="B106" s="189" t="s">
        <v>185</v>
      </c>
      <c r="C106" s="190"/>
      <c r="D106" s="190"/>
      <c r="E106" s="190"/>
      <c r="F106" s="191"/>
      <c r="G106" s="244">
        <f>[1]Enero!F106+[1]Febrero!F106+[1]Marzo!F106</f>
        <v>0</v>
      </c>
      <c r="H106" s="245">
        <f>[1]Enero!G106+[1]Febrero!G106+[1]Marzo!G106+[1]Abril!G106+[1]Mayo!G106+[1]Junio!G106+[1]Julio!G106+[1]Agosto!G106+[1]Septiembre!G106+[1]Octubre!G106+[1]Noviembre!G106+[1]Diciembre!G106</f>
        <v>0</v>
      </c>
      <c r="I106" s="89"/>
      <c r="J106" s="89"/>
      <c r="K106" s="89"/>
      <c r="L106" s="89"/>
      <c r="M106" s="89"/>
      <c r="N106" s="71"/>
    </row>
    <row r="107" spans="2:19" x14ac:dyDescent="0.25">
      <c r="B107" s="269" t="s">
        <v>186</v>
      </c>
      <c r="C107" s="270"/>
      <c r="D107" s="270"/>
      <c r="E107" s="270"/>
      <c r="F107" s="271"/>
      <c r="G107" s="272">
        <f>SUM(G105+G106)</f>
        <v>0</v>
      </c>
      <c r="H107" s="273"/>
      <c r="I107" s="90"/>
      <c r="J107" s="90"/>
      <c r="K107" s="90"/>
      <c r="L107" s="90"/>
      <c r="M107" s="90"/>
      <c r="N107" s="71"/>
    </row>
    <row r="108" spans="2:19" x14ac:dyDescent="0.25">
      <c r="B108" s="189" t="s">
        <v>187</v>
      </c>
      <c r="C108" s="190"/>
      <c r="D108" s="190"/>
      <c r="E108" s="190"/>
      <c r="F108" s="191"/>
      <c r="G108" s="91">
        <f>[1]Enero!F108+[1]Febrero!F108+[1]Marzo!F108</f>
        <v>0</v>
      </c>
      <c r="H108" s="92">
        <f>[1]Enero!G108+[1]Febrero!G108+[1]Marzo!G108+[1]Abril!G108+[1]Mayo!G108+[1]Junio!G108+[1]Julio!G108+[1]Agosto!G108+[1]Septiembre!G108+[1]Octubre!G108+[1]Noviembre!G108+[1]Diciembre!G108</f>
        <v>0</v>
      </c>
      <c r="I108" s="89"/>
      <c r="J108" s="89"/>
      <c r="K108" s="89"/>
      <c r="L108" s="89"/>
      <c r="M108" s="89"/>
      <c r="N108" s="71"/>
    </row>
    <row r="109" spans="2:19" x14ac:dyDescent="0.25">
      <c r="B109" s="189" t="s">
        <v>188</v>
      </c>
      <c r="C109" s="190"/>
      <c r="D109" s="190"/>
      <c r="E109" s="190"/>
      <c r="F109" s="191"/>
      <c r="G109" s="91">
        <f>[1]Enero!F109+[1]Febrero!F109+[1]Marzo!F109</f>
        <v>0</v>
      </c>
      <c r="H109" s="92">
        <f>[1]Enero!G109+[1]Febrero!G109+[1]Marzo!G109+[1]Abril!G109+[1]Mayo!G109+[1]Junio!G109+[1]Julio!G109+[1]Agosto!G109+[1]Septiembre!G109+[1]Octubre!G109+[1]Noviembre!G109+[1]Diciembre!G109</f>
        <v>0</v>
      </c>
      <c r="I109" s="89"/>
      <c r="J109" s="89"/>
      <c r="K109" s="89"/>
      <c r="L109" s="89"/>
      <c r="M109" s="89"/>
      <c r="N109" s="71"/>
    </row>
    <row r="110" spans="2:19" x14ac:dyDescent="0.25">
      <c r="B110" s="189" t="s">
        <v>189</v>
      </c>
      <c r="C110" s="190"/>
      <c r="D110" s="190"/>
      <c r="E110" s="190"/>
      <c r="F110" s="191"/>
      <c r="G110" s="91">
        <f>[1]Enero!F110+[1]Febrero!F110+[1]Marzo!F110</f>
        <v>0</v>
      </c>
      <c r="H110" s="92">
        <f>[1]Enero!G110+[1]Febrero!G110+[1]Marzo!G110+[1]Abril!G110+[1]Mayo!G110+[1]Junio!G110+[1]Julio!G110+[1]Agosto!G110+[1]Septiembre!G110+[1]Octubre!G110+[1]Noviembre!G110+[1]Diciembre!G110</f>
        <v>0</v>
      </c>
      <c r="I110" s="89"/>
      <c r="J110" s="89"/>
      <c r="K110" s="89"/>
      <c r="L110" s="89"/>
      <c r="M110" s="89"/>
      <c r="N110" s="71"/>
    </row>
    <row r="111" spans="2:19" x14ac:dyDescent="0.25">
      <c r="B111" s="189" t="s">
        <v>190</v>
      </c>
      <c r="C111" s="190"/>
      <c r="D111" s="190"/>
      <c r="E111" s="190"/>
      <c r="F111" s="191"/>
      <c r="G111" s="91">
        <f>[1]Enero!F111+[1]Febrero!F111+[1]Marzo!F111</f>
        <v>0</v>
      </c>
      <c r="H111" s="92">
        <f>[1]Enero!G111+[1]Febrero!G111+[1]Marzo!G111+[1]Abril!G111+[1]Mayo!G111+[1]Junio!G111+[1]Julio!G111+[1]Agosto!G111+[1]Septiembre!G111+[1]Octubre!G111+[1]Noviembre!G111+[1]Diciembre!G111</f>
        <v>0</v>
      </c>
      <c r="I111" s="89"/>
      <c r="J111" s="89"/>
      <c r="K111" s="89"/>
      <c r="L111" s="89"/>
      <c r="M111" s="89"/>
      <c r="N111" s="71"/>
    </row>
    <row r="112" spans="2:19" x14ac:dyDescent="0.25">
      <c r="B112" s="269" t="s">
        <v>191</v>
      </c>
      <c r="C112" s="270"/>
      <c r="D112" s="270"/>
      <c r="E112" s="270"/>
      <c r="F112" s="271"/>
      <c r="G112" s="272">
        <f>SUM(G108+G109+G110+G111)</f>
        <v>0</v>
      </c>
      <c r="H112" s="273"/>
      <c r="I112" s="90"/>
      <c r="J112" s="90"/>
      <c r="K112" s="90"/>
      <c r="L112" s="90"/>
      <c r="M112" s="90"/>
      <c r="N112" s="71"/>
    </row>
    <row r="113" spans="2:17" ht="15.75" thickBot="1" x14ac:dyDescent="0.3">
      <c r="B113" s="274" t="s">
        <v>192</v>
      </c>
      <c r="C113" s="275"/>
      <c r="D113" s="275"/>
      <c r="E113" s="275"/>
      <c r="F113" s="276"/>
      <c r="G113" s="93">
        <f>[1]Enero!F113+[1]Febrero!F113+[1]Marzo!F113</f>
        <v>0</v>
      </c>
      <c r="H113" s="94">
        <f>[1]Enero!G113+[1]Febrero!G113+[1]Marzo!G113+[1]Abril!G113+[1]Mayo!G113+[1]Junio!G113+[1]Julio!G113+[1]Agosto!G113+[1]Septiembre!G113+[1]Octubre!G113+[1]Noviembre!G113+[1]Diciembre!G113</f>
        <v>0</v>
      </c>
      <c r="I113" s="89"/>
      <c r="J113" s="89"/>
      <c r="K113" s="89"/>
      <c r="L113" s="89"/>
      <c r="M113" s="89"/>
      <c r="N113" s="71"/>
    </row>
    <row r="114" spans="2:17" ht="9.75" customHeight="1" thickBot="1" x14ac:dyDescent="0.3"/>
    <row r="115" spans="2:17" x14ac:dyDescent="0.25">
      <c r="B115" s="263"/>
      <c r="C115" s="264"/>
      <c r="D115" s="264"/>
      <c r="E115" s="264"/>
      <c r="F115" s="264"/>
      <c r="G115" s="265"/>
      <c r="H115" s="266"/>
      <c r="I115" s="267"/>
      <c r="J115" s="267"/>
      <c r="K115" s="268"/>
    </row>
    <row r="116" spans="2:17" ht="15.75" thickBot="1" x14ac:dyDescent="0.3">
      <c r="B116" s="278" t="s">
        <v>193</v>
      </c>
      <c r="C116" s="279"/>
      <c r="D116" s="279"/>
      <c r="E116" s="279"/>
      <c r="F116" s="279"/>
      <c r="G116" s="280"/>
      <c r="H116" s="278" t="s">
        <v>197</v>
      </c>
      <c r="I116" s="279"/>
      <c r="J116" s="279"/>
      <c r="K116" s="280"/>
    </row>
    <row r="117" spans="2:17" ht="15.75" thickBot="1" x14ac:dyDescent="0.3">
      <c r="B117" s="95" t="s">
        <v>194</v>
      </c>
      <c r="C117" s="281"/>
      <c r="D117" s="281"/>
      <c r="E117" s="281"/>
      <c r="F117" s="281"/>
      <c r="G117" s="281"/>
      <c r="H117" s="281"/>
      <c r="I117" s="281"/>
      <c r="J117" s="281"/>
      <c r="K117" s="282"/>
    </row>
    <row r="118" spans="2:17" x14ac:dyDescent="0.25">
      <c r="B118" s="283"/>
      <c r="C118" s="284"/>
      <c r="D118" s="284"/>
      <c r="E118" s="284"/>
      <c r="F118" s="284"/>
      <c r="G118" s="285"/>
      <c r="H118" s="283"/>
      <c r="I118" s="284"/>
      <c r="J118" s="284"/>
      <c r="K118" s="285"/>
    </row>
    <row r="119" spans="2:17" ht="15.75" thickBot="1" x14ac:dyDescent="0.3">
      <c r="B119" s="286" t="s">
        <v>195</v>
      </c>
      <c r="C119" s="287"/>
      <c r="D119" s="287"/>
      <c r="E119" s="287"/>
      <c r="F119" s="287"/>
      <c r="G119" s="288"/>
      <c r="H119" s="286" t="s">
        <v>196</v>
      </c>
      <c r="I119" s="287"/>
      <c r="J119" s="287"/>
      <c r="K119" s="288"/>
    </row>
    <row r="120" spans="2:17" x14ac:dyDescent="0.25">
      <c r="B120" s="277" t="s">
        <v>201</v>
      </c>
      <c r="C120" s="277"/>
      <c r="D120" s="277"/>
      <c r="E120" s="277"/>
      <c r="F120" s="277"/>
      <c r="G120" s="277"/>
      <c r="H120" s="277"/>
      <c r="I120" s="277"/>
      <c r="J120" s="277"/>
      <c r="K120" s="277"/>
    </row>
    <row r="121" spans="2:17" x14ac:dyDescent="0.25">
      <c r="B121" s="97"/>
      <c r="C121" s="97"/>
      <c r="D121" s="97"/>
      <c r="E121" s="97"/>
      <c r="F121" s="97"/>
      <c r="G121" s="97"/>
      <c r="H121" s="97"/>
      <c r="I121" s="97"/>
      <c r="J121" s="97"/>
      <c r="K121" s="97"/>
    </row>
    <row r="122" spans="2:17" x14ac:dyDescent="0.25">
      <c r="B122" s="97"/>
      <c r="C122" s="97"/>
      <c r="D122" s="97"/>
      <c r="E122" s="97"/>
      <c r="F122" s="97"/>
      <c r="G122" s="97"/>
      <c r="H122" s="97"/>
      <c r="I122" s="97"/>
      <c r="J122" s="97"/>
      <c r="K122" s="97"/>
    </row>
    <row r="123" spans="2:17" x14ac:dyDescent="0.25">
      <c r="B123" s="97"/>
      <c r="C123" s="97"/>
      <c r="D123" s="97"/>
      <c r="E123" s="97"/>
      <c r="F123" s="97"/>
      <c r="G123" s="97"/>
      <c r="H123" s="97"/>
      <c r="I123" s="97"/>
      <c r="J123" s="97"/>
      <c r="K123" s="97"/>
    </row>
    <row r="124" spans="2:17" x14ac:dyDescent="0.25">
      <c r="B124" s="97"/>
      <c r="C124" s="97"/>
      <c r="D124" s="97"/>
      <c r="E124" s="97"/>
      <c r="F124" s="97"/>
      <c r="G124" s="97"/>
      <c r="H124" s="97"/>
      <c r="I124" s="97"/>
      <c r="J124" s="97"/>
      <c r="K124" s="97"/>
    </row>
    <row r="125" spans="2:17" x14ac:dyDescent="0.25">
      <c r="B125" s="97"/>
      <c r="C125" s="97"/>
      <c r="D125" s="97"/>
      <c r="E125" s="97"/>
      <c r="F125" s="97"/>
      <c r="G125" s="97"/>
      <c r="H125" s="97"/>
      <c r="I125" s="97"/>
      <c r="J125" s="97"/>
      <c r="K125" s="97"/>
    </row>
    <row r="126" spans="2:17" x14ac:dyDescent="0.25">
      <c r="B126" s="97"/>
      <c r="C126" s="97"/>
      <c r="D126" s="97"/>
      <c r="E126" s="97"/>
      <c r="F126" s="97"/>
      <c r="G126" s="97"/>
      <c r="H126" s="97"/>
      <c r="I126" s="97"/>
      <c r="J126" s="97"/>
      <c r="K126" s="97"/>
    </row>
    <row r="127" spans="2:17" x14ac:dyDescent="0.25">
      <c r="B127" s="97"/>
      <c r="C127" s="97"/>
      <c r="D127" s="97"/>
      <c r="E127" s="97"/>
      <c r="F127" s="97"/>
      <c r="G127" s="97"/>
      <c r="H127" s="97"/>
      <c r="I127" s="97"/>
      <c r="J127" s="97"/>
      <c r="K127" s="97"/>
    </row>
    <row r="128" spans="2:17" x14ac:dyDescent="0.25">
      <c r="L128" s="96"/>
      <c r="M128" s="96"/>
      <c r="N128" s="96"/>
      <c r="O128" s="96"/>
      <c r="P128" s="96" t="s">
        <v>92</v>
      </c>
      <c r="Q128" s="96"/>
    </row>
  </sheetData>
  <mergeCells count="90">
    <mergeCell ref="B120:K120"/>
    <mergeCell ref="B116:G116"/>
    <mergeCell ref="H116:K116"/>
    <mergeCell ref="C117:K117"/>
    <mergeCell ref="B118:G118"/>
    <mergeCell ref="H118:K118"/>
    <mergeCell ref="B119:G119"/>
    <mergeCell ref="H119:K119"/>
    <mergeCell ref="B104:F104"/>
    <mergeCell ref="B115:G115"/>
    <mergeCell ref="H115:K115"/>
    <mergeCell ref="B106:F106"/>
    <mergeCell ref="G106:H106"/>
    <mergeCell ref="B107:F107"/>
    <mergeCell ref="G107:H107"/>
    <mergeCell ref="B108:F108"/>
    <mergeCell ref="B109:F109"/>
    <mergeCell ref="B110:F110"/>
    <mergeCell ref="B111:F111"/>
    <mergeCell ref="B112:F112"/>
    <mergeCell ref="G112:H112"/>
    <mergeCell ref="B113:F113"/>
    <mergeCell ref="O67:Q70"/>
    <mergeCell ref="R67:T70"/>
    <mergeCell ref="O72:Q74"/>
    <mergeCell ref="R72:T74"/>
    <mergeCell ref="B105:F105"/>
    <mergeCell ref="G105:H105"/>
    <mergeCell ref="O75:Q78"/>
    <mergeCell ref="O79:Q82"/>
    <mergeCell ref="B88:L88"/>
    <mergeCell ref="B89:C90"/>
    <mergeCell ref="D89:K89"/>
    <mergeCell ref="B91:B93"/>
    <mergeCell ref="B95:B97"/>
    <mergeCell ref="B101:H101"/>
    <mergeCell ref="B102:F102"/>
    <mergeCell ref="B103:F103"/>
    <mergeCell ref="O47:R49"/>
    <mergeCell ref="E53:E54"/>
    <mergeCell ref="B61:R61"/>
    <mergeCell ref="B63:M63"/>
    <mergeCell ref="B64:B65"/>
    <mergeCell ref="C64:C65"/>
    <mergeCell ref="E64:G64"/>
    <mergeCell ref="H64:H65"/>
    <mergeCell ref="I64:I65"/>
    <mergeCell ref="J64:J65"/>
    <mergeCell ref="K64:K65"/>
    <mergeCell ref="L64:L65"/>
    <mergeCell ref="M64:M65"/>
    <mergeCell ref="C52:D52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24:J24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C8:F8"/>
    <mergeCell ref="O9:R11"/>
    <mergeCell ref="B10:E10"/>
    <mergeCell ref="B11:B12"/>
    <mergeCell ref="E11:E12"/>
    <mergeCell ref="G11:J12"/>
    <mergeCell ref="M11:M12"/>
    <mergeCell ref="E1:H4"/>
    <mergeCell ref="O4:R5"/>
    <mergeCell ref="B5:M5"/>
    <mergeCell ref="B6:M6"/>
    <mergeCell ref="O6:R7"/>
    <mergeCell ref="D7:E7"/>
    <mergeCell ref="F7:H7"/>
    <mergeCell ref="I7:J7"/>
    <mergeCell ref="K7:L7"/>
  </mergeCells>
  <conditionalFormatting sqref="B115 B118 H118 H115">
    <cfRule type="cellIs" dxfId="0" priority="1" operator="equal">
      <formula>""</formula>
    </cfRule>
  </conditionalFormatting>
  <hyperlinks>
    <hyperlink ref="B3" r:id="rId1"/>
  </hyperlinks>
  <pageMargins left="0.78" right="0.70866141732283472" top="0.39" bottom="0.35433070866141736" header="0.28000000000000003" footer="0.19685039370078741"/>
  <pageSetup scale="72" orientation="portrait" r:id="rId2"/>
  <rowBreaks count="1" manualBreakCount="1">
    <brk id="59" max="16383" man="1"/>
  </rowBreaks>
  <colBreaks count="1" manualBreakCount="1">
    <brk id="13" max="1048575" man="1"/>
  </colBreaks>
  <ignoredErrors>
    <ignoredError sqref="K86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Hewlett-Packard Company</cp:lastModifiedBy>
  <cp:lastPrinted>2025-07-15T19:36:45Z</cp:lastPrinted>
  <dcterms:created xsi:type="dcterms:W3CDTF">2024-06-10T12:29:09Z</dcterms:created>
  <dcterms:modified xsi:type="dcterms:W3CDTF">2025-07-18T19:12:02Z</dcterms:modified>
</cp:coreProperties>
</file>