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_xlnm.Print_Area" localSheetId="0">Hoja1!$A$1:$L$121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F113" i="1"/>
  <c r="G111" i="1"/>
  <c r="F111" i="1"/>
  <c r="G110" i="1"/>
  <c r="F110" i="1"/>
  <c r="G109" i="1"/>
  <c r="F109" i="1"/>
  <c r="G108" i="1"/>
  <c r="F108" i="1"/>
  <c r="G106" i="1"/>
  <c r="F106" i="1"/>
  <c r="G105" i="1"/>
  <c r="F105" i="1"/>
  <c r="G104" i="1"/>
  <c r="F104" i="1"/>
  <c r="G103" i="1"/>
  <c r="F103" i="1"/>
  <c r="G102" i="1"/>
  <c r="F102" i="1"/>
  <c r="J99" i="1"/>
  <c r="I99" i="1"/>
  <c r="H99" i="1"/>
  <c r="G99" i="1"/>
  <c r="F99" i="1"/>
  <c r="E99" i="1"/>
  <c r="D99" i="1"/>
  <c r="C99" i="1"/>
  <c r="J98" i="1"/>
  <c r="I98" i="1"/>
  <c r="H98" i="1"/>
  <c r="G98" i="1"/>
  <c r="K98" i="1" s="1"/>
  <c r="F98" i="1"/>
  <c r="E98" i="1"/>
  <c r="D98" i="1"/>
  <c r="C98" i="1"/>
  <c r="J96" i="1"/>
  <c r="I96" i="1"/>
  <c r="H96" i="1"/>
  <c r="H97" i="1" s="1"/>
  <c r="G96" i="1"/>
  <c r="F96" i="1"/>
  <c r="E96" i="1"/>
  <c r="D96" i="1"/>
  <c r="D97" i="1" s="1"/>
  <c r="C96" i="1"/>
  <c r="J95" i="1"/>
  <c r="J97" i="1" s="1"/>
  <c r="I95" i="1"/>
  <c r="H95" i="1"/>
  <c r="G95" i="1"/>
  <c r="F95" i="1"/>
  <c r="F97" i="1" s="1"/>
  <c r="E95" i="1"/>
  <c r="D95" i="1"/>
  <c r="C95" i="1"/>
  <c r="J94" i="1"/>
  <c r="I94" i="1"/>
  <c r="H94" i="1"/>
  <c r="G94" i="1"/>
  <c r="F94" i="1"/>
  <c r="E94" i="1"/>
  <c r="D94" i="1"/>
  <c r="C94" i="1"/>
  <c r="D93" i="1"/>
  <c r="J92" i="1"/>
  <c r="I92" i="1"/>
  <c r="H92" i="1"/>
  <c r="G92" i="1"/>
  <c r="F92" i="1"/>
  <c r="E92" i="1"/>
  <c r="D92" i="1"/>
  <c r="C92" i="1"/>
  <c r="J91" i="1"/>
  <c r="J93" i="1" s="1"/>
  <c r="I91" i="1"/>
  <c r="I93" i="1" s="1"/>
  <c r="H91" i="1"/>
  <c r="H93" i="1" s="1"/>
  <c r="G91" i="1"/>
  <c r="F91" i="1"/>
  <c r="F93" i="1" s="1"/>
  <c r="E91" i="1"/>
  <c r="E93" i="1" s="1"/>
  <c r="D91" i="1"/>
  <c r="C91" i="1"/>
  <c r="H85" i="1"/>
  <c r="G85" i="1"/>
  <c r="E85" i="1"/>
  <c r="D85" i="1"/>
  <c r="C85" i="1"/>
  <c r="B85" i="1"/>
  <c r="H84" i="1"/>
  <c r="G84" i="1"/>
  <c r="E84" i="1"/>
  <c r="D84" i="1"/>
  <c r="F84" i="1" s="1"/>
  <c r="C84" i="1"/>
  <c r="B84" i="1"/>
  <c r="H83" i="1"/>
  <c r="G83" i="1"/>
  <c r="E83" i="1"/>
  <c r="F83" i="1" s="1"/>
  <c r="D83" i="1"/>
  <c r="C83" i="1"/>
  <c r="B83" i="1"/>
  <c r="H82" i="1"/>
  <c r="G82" i="1"/>
  <c r="E82" i="1"/>
  <c r="D82" i="1"/>
  <c r="C82" i="1"/>
  <c r="B82" i="1"/>
  <c r="H81" i="1"/>
  <c r="G81" i="1"/>
  <c r="E81" i="1"/>
  <c r="F81" i="1" s="1"/>
  <c r="D81" i="1"/>
  <c r="C81" i="1"/>
  <c r="B81" i="1"/>
  <c r="H80" i="1"/>
  <c r="G80" i="1"/>
  <c r="E80" i="1"/>
  <c r="F80" i="1" s="1"/>
  <c r="D80" i="1"/>
  <c r="C80" i="1"/>
  <c r="B80" i="1"/>
  <c r="H79" i="1"/>
  <c r="G79" i="1"/>
  <c r="E79" i="1"/>
  <c r="D79" i="1"/>
  <c r="C79" i="1"/>
  <c r="B79" i="1"/>
  <c r="H78" i="1"/>
  <c r="G78" i="1"/>
  <c r="E78" i="1"/>
  <c r="D78" i="1"/>
  <c r="F78" i="1" s="1"/>
  <c r="C78" i="1"/>
  <c r="B78" i="1"/>
  <c r="H77" i="1"/>
  <c r="G77" i="1"/>
  <c r="E77" i="1"/>
  <c r="D77" i="1"/>
  <c r="C77" i="1"/>
  <c r="B77" i="1"/>
  <c r="H76" i="1"/>
  <c r="G76" i="1"/>
  <c r="E76" i="1"/>
  <c r="F76" i="1" s="1"/>
  <c r="D76" i="1"/>
  <c r="C76" i="1"/>
  <c r="B76" i="1"/>
  <c r="H75" i="1"/>
  <c r="G75" i="1"/>
  <c r="E75" i="1"/>
  <c r="D75" i="1"/>
  <c r="C75" i="1"/>
  <c r="B75" i="1"/>
  <c r="H74" i="1"/>
  <c r="G74" i="1"/>
  <c r="E74" i="1"/>
  <c r="D74" i="1"/>
  <c r="C74" i="1"/>
  <c r="B74" i="1"/>
  <c r="H73" i="1"/>
  <c r="G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E71" i="1"/>
  <c r="D71" i="1"/>
  <c r="C71" i="1"/>
  <c r="B71" i="1"/>
  <c r="H70" i="1"/>
  <c r="G70" i="1"/>
  <c r="E70" i="1"/>
  <c r="D70" i="1"/>
  <c r="C70" i="1"/>
  <c r="B70" i="1"/>
  <c r="H69" i="1"/>
  <c r="G69" i="1"/>
  <c r="E69" i="1"/>
  <c r="D69" i="1"/>
  <c r="C69" i="1"/>
  <c r="B69" i="1"/>
  <c r="T68" i="1"/>
  <c r="H68" i="1"/>
  <c r="G68" i="1"/>
  <c r="E68" i="1"/>
  <c r="D68" i="1"/>
  <c r="C68" i="1"/>
  <c r="B68" i="1"/>
  <c r="T67" i="1"/>
  <c r="H67" i="1"/>
  <c r="G67" i="1"/>
  <c r="E67" i="1"/>
  <c r="D67" i="1"/>
  <c r="C67" i="1"/>
  <c r="B67" i="1"/>
  <c r="T66" i="1"/>
  <c r="H66" i="1"/>
  <c r="G66" i="1"/>
  <c r="E66" i="1"/>
  <c r="E86" i="1" s="1"/>
  <c r="D66" i="1"/>
  <c r="C66" i="1"/>
  <c r="B66" i="1"/>
  <c r="L57" i="1"/>
  <c r="L56" i="1"/>
  <c r="L55" i="1"/>
  <c r="L54" i="1"/>
  <c r="L53" i="1"/>
  <c r="L52" i="1"/>
  <c r="L51" i="1"/>
  <c r="L50" i="1"/>
  <c r="D50" i="1"/>
  <c r="C50" i="1"/>
  <c r="B50" i="1"/>
  <c r="L49" i="1"/>
  <c r="D49" i="1"/>
  <c r="C49" i="1"/>
  <c r="B49" i="1"/>
  <c r="L48" i="1"/>
  <c r="D48" i="1"/>
  <c r="C48" i="1"/>
  <c r="B48" i="1"/>
  <c r="L47" i="1"/>
  <c r="D47" i="1"/>
  <c r="C47" i="1"/>
  <c r="B47" i="1"/>
  <c r="C46" i="1"/>
  <c r="B46" i="1"/>
  <c r="C45" i="1"/>
  <c r="B45" i="1"/>
  <c r="D45" i="1" s="1"/>
  <c r="C44" i="1"/>
  <c r="B44" i="1"/>
  <c r="L43" i="1"/>
  <c r="C43" i="1"/>
  <c r="B43" i="1"/>
  <c r="L42" i="1"/>
  <c r="C42" i="1"/>
  <c r="B42" i="1"/>
  <c r="L41" i="1"/>
  <c r="C41" i="1"/>
  <c r="D41" i="1" s="1"/>
  <c r="B41" i="1"/>
  <c r="L40" i="1"/>
  <c r="C40" i="1"/>
  <c r="B40" i="1"/>
  <c r="L39" i="1"/>
  <c r="C39" i="1"/>
  <c r="B39" i="1"/>
  <c r="L38" i="1"/>
  <c r="C38" i="1"/>
  <c r="B38" i="1"/>
  <c r="L37" i="1"/>
  <c r="C37" i="1"/>
  <c r="D37" i="1" s="1"/>
  <c r="B37" i="1"/>
  <c r="L36" i="1"/>
  <c r="C36" i="1"/>
  <c r="B36" i="1"/>
  <c r="L35" i="1"/>
  <c r="C35" i="1"/>
  <c r="B35" i="1"/>
  <c r="L34" i="1"/>
  <c r="K34" i="1"/>
  <c r="J34" i="1"/>
  <c r="C34" i="1"/>
  <c r="B34" i="1"/>
  <c r="K33" i="1"/>
  <c r="J33" i="1"/>
  <c r="L33" i="1" s="1"/>
  <c r="C33" i="1"/>
  <c r="B33" i="1"/>
  <c r="K32" i="1"/>
  <c r="L32" i="1" s="1"/>
  <c r="J32" i="1"/>
  <c r="C32" i="1"/>
  <c r="D32" i="1" s="1"/>
  <c r="B32" i="1"/>
  <c r="K31" i="1"/>
  <c r="J31" i="1"/>
  <c r="L31" i="1" s="1"/>
  <c r="C31" i="1"/>
  <c r="D31" i="1" s="1"/>
  <c r="B31" i="1"/>
  <c r="K30" i="1"/>
  <c r="L30" i="1" s="1"/>
  <c r="J30" i="1"/>
  <c r="C30" i="1"/>
  <c r="D30" i="1" s="1"/>
  <c r="B30" i="1"/>
  <c r="K29" i="1"/>
  <c r="J29" i="1"/>
  <c r="L29" i="1" s="1"/>
  <c r="C29" i="1"/>
  <c r="D29" i="1" s="1"/>
  <c r="B29" i="1"/>
  <c r="K28" i="1"/>
  <c r="L28" i="1" s="1"/>
  <c r="J28" i="1"/>
  <c r="C28" i="1"/>
  <c r="B28" i="1"/>
  <c r="K27" i="1"/>
  <c r="J27" i="1"/>
  <c r="C27" i="1"/>
  <c r="B27" i="1"/>
  <c r="L26" i="1"/>
  <c r="K26" i="1"/>
  <c r="J26" i="1"/>
  <c r="C26" i="1"/>
  <c r="B26" i="1"/>
  <c r="K25" i="1"/>
  <c r="J25" i="1"/>
  <c r="C25" i="1"/>
  <c r="B25" i="1"/>
  <c r="K24" i="1"/>
  <c r="J24" i="1"/>
  <c r="L24" i="1" s="1"/>
  <c r="C24" i="1"/>
  <c r="D24" i="1" s="1"/>
  <c r="B24" i="1"/>
  <c r="K23" i="1"/>
  <c r="J23" i="1"/>
  <c r="L23" i="1" s="1"/>
  <c r="C23" i="1"/>
  <c r="D23" i="1" s="1"/>
  <c r="B23" i="1"/>
  <c r="K22" i="1"/>
  <c r="L22" i="1" s="1"/>
  <c r="J22" i="1"/>
  <c r="C22" i="1"/>
  <c r="D22" i="1" s="1"/>
  <c r="B22" i="1"/>
  <c r="K21" i="1"/>
  <c r="J21" i="1"/>
  <c r="L21" i="1" s="1"/>
  <c r="C21" i="1"/>
  <c r="D21" i="1" s="1"/>
  <c r="B21" i="1"/>
  <c r="K20" i="1"/>
  <c r="L20" i="1" s="1"/>
  <c r="J20" i="1"/>
  <c r="C20" i="1"/>
  <c r="B20" i="1"/>
  <c r="K19" i="1"/>
  <c r="J19" i="1"/>
  <c r="C19" i="1"/>
  <c r="B19" i="1"/>
  <c r="L18" i="1"/>
  <c r="K18" i="1"/>
  <c r="J18" i="1"/>
  <c r="C18" i="1"/>
  <c r="B18" i="1"/>
  <c r="K17" i="1"/>
  <c r="J17" i="1"/>
  <c r="C17" i="1"/>
  <c r="B17" i="1"/>
  <c r="K16" i="1"/>
  <c r="L16" i="1" s="1"/>
  <c r="J16" i="1"/>
  <c r="C16" i="1"/>
  <c r="D16" i="1" s="1"/>
  <c r="B16" i="1"/>
  <c r="K15" i="1"/>
  <c r="J15" i="1"/>
  <c r="L15" i="1" s="1"/>
  <c r="C15" i="1"/>
  <c r="D15" i="1" s="1"/>
  <c r="B15" i="1"/>
  <c r="K14" i="1"/>
  <c r="L14" i="1" s="1"/>
  <c r="J14" i="1"/>
  <c r="C14" i="1"/>
  <c r="B14" i="1"/>
  <c r="K13" i="1"/>
  <c r="J13" i="1"/>
  <c r="L13" i="1" s="1"/>
  <c r="D13" i="1"/>
  <c r="G8" i="1"/>
  <c r="B8" i="1"/>
  <c r="J7" i="1"/>
  <c r="E7" i="1"/>
  <c r="B7" i="1"/>
  <c r="K84" i="1" l="1"/>
  <c r="G93" i="1"/>
  <c r="K93" i="1" s="1"/>
  <c r="D18" i="1"/>
  <c r="D26" i="1"/>
  <c r="D34" i="1"/>
  <c r="D44" i="1"/>
  <c r="G86" i="1"/>
  <c r="F82" i="1"/>
  <c r="F85" i="1"/>
  <c r="K85" i="1" s="1"/>
  <c r="B51" i="1"/>
  <c r="L17" i="1"/>
  <c r="D19" i="1"/>
  <c r="D20" i="1"/>
  <c r="L25" i="1"/>
  <c r="D27" i="1"/>
  <c r="D28" i="1"/>
  <c r="D35" i="1"/>
  <c r="D39" i="1"/>
  <c r="D43" i="1"/>
  <c r="C86" i="1"/>
  <c r="F68" i="1"/>
  <c r="K68" i="1" s="1"/>
  <c r="F70" i="1"/>
  <c r="F73" i="1"/>
  <c r="F75" i="1"/>
  <c r="K76" i="1"/>
  <c r="K92" i="1"/>
  <c r="K94" i="1"/>
  <c r="C97" i="1"/>
  <c r="G97" i="1"/>
  <c r="F107" i="1"/>
  <c r="F112" i="1"/>
  <c r="K70" i="1"/>
  <c r="C93" i="1"/>
  <c r="E97" i="1"/>
  <c r="K96" i="1"/>
  <c r="D17" i="1"/>
  <c r="D25" i="1"/>
  <c r="D33" i="1"/>
  <c r="D36" i="1"/>
  <c r="D40" i="1"/>
  <c r="D46" i="1"/>
  <c r="B86" i="1"/>
  <c r="F69" i="1"/>
  <c r="K69" i="1" s="1"/>
  <c r="F71" i="1"/>
  <c r="K71" i="1" s="1"/>
  <c r="K72" i="1"/>
  <c r="C51" i="1"/>
  <c r="D51" i="1" s="1"/>
  <c r="D53" i="1" s="1"/>
  <c r="L19" i="1"/>
  <c r="L27" i="1"/>
  <c r="D38" i="1"/>
  <c r="D42" i="1"/>
  <c r="D86" i="1"/>
  <c r="N66" i="1"/>
  <c r="I75" i="1" s="1"/>
  <c r="J75" i="1" s="1"/>
  <c r="F67" i="1"/>
  <c r="F74" i="1"/>
  <c r="K74" i="1" s="1"/>
  <c r="K75" i="1"/>
  <c r="F77" i="1"/>
  <c r="K77" i="1" s="1"/>
  <c r="F79" i="1"/>
  <c r="K79" i="1" s="1"/>
  <c r="K80" i="1"/>
  <c r="K99" i="1"/>
  <c r="I70" i="1"/>
  <c r="J70" i="1" s="1"/>
  <c r="K83" i="1"/>
  <c r="I66" i="1"/>
  <c r="K78" i="1"/>
  <c r="I77" i="1"/>
  <c r="J77" i="1" s="1"/>
  <c r="I67" i="1"/>
  <c r="J67" i="1" s="1"/>
  <c r="K82" i="1"/>
  <c r="K73" i="1"/>
  <c r="K81" i="1"/>
  <c r="H86" i="1"/>
  <c r="D14" i="1"/>
  <c r="T65" i="1"/>
  <c r="K91" i="1"/>
  <c r="K95" i="1"/>
  <c r="I97" i="1"/>
  <c r="K67" i="1"/>
  <c r="F66" i="1"/>
  <c r="F86" i="1" s="1"/>
  <c r="K86" i="1" s="1"/>
  <c r="I68" i="1" l="1"/>
  <c r="J68" i="1" s="1"/>
  <c r="K66" i="1"/>
  <c r="I76" i="1"/>
  <c r="J76" i="1" s="1"/>
  <c r="I79" i="1"/>
  <c r="J79" i="1" s="1"/>
  <c r="I69" i="1"/>
  <c r="J69" i="1" s="1"/>
  <c r="I85" i="1"/>
  <c r="J85" i="1" s="1"/>
  <c r="I72" i="1"/>
  <c r="J72" i="1" s="1"/>
  <c r="I80" i="1"/>
  <c r="J80" i="1" s="1"/>
  <c r="I82" i="1"/>
  <c r="J82" i="1" s="1"/>
  <c r="I78" i="1"/>
  <c r="J78" i="1" s="1"/>
  <c r="I71" i="1"/>
  <c r="J71" i="1" s="1"/>
  <c r="I81" i="1"/>
  <c r="J81" i="1" s="1"/>
  <c r="I74" i="1"/>
  <c r="J74" i="1" s="1"/>
  <c r="I84" i="1"/>
  <c r="J84" i="1" s="1"/>
  <c r="K97" i="1"/>
  <c r="I83" i="1"/>
  <c r="J83" i="1" s="1"/>
  <c r="I73" i="1"/>
  <c r="J73" i="1" s="1"/>
  <c r="L83" i="1"/>
  <c r="L79" i="1"/>
  <c r="L75" i="1"/>
  <c r="L71" i="1"/>
  <c r="L82" i="1"/>
  <c r="L74" i="1"/>
  <c r="L70" i="1"/>
  <c r="L66" i="1"/>
  <c r="L84" i="1"/>
  <c r="L80" i="1"/>
  <c r="L76" i="1"/>
  <c r="L72" i="1"/>
  <c r="L78" i="1"/>
  <c r="L85" i="1"/>
  <c r="L81" i="1"/>
  <c r="L77" i="1"/>
  <c r="L73" i="1"/>
  <c r="L69" i="1"/>
  <c r="L68" i="1"/>
  <c r="L67" i="1"/>
  <c r="J66" i="1"/>
  <c r="I86" i="1" l="1"/>
  <c r="J86" i="1" s="1"/>
  <c r="L86" i="1"/>
</calcChain>
</file>

<file path=xl/sharedStrings.xml><?xml version="1.0" encoding="utf-8"?>
<sst xmlns="http://schemas.openxmlformats.org/spreadsheetml/2006/main" count="209" uniqueCount="202">
  <si>
    <t>67-A</t>
  </si>
  <si>
    <t>Lado-A</t>
  </si>
  <si>
    <t>Informacion:</t>
  </si>
  <si>
    <t>informacionyestadisticas@sespas.gov.do</t>
  </si>
  <si>
    <t>DIRECCION GENERAL DE INFORMACION Y ESTADISTICA DE SALUD</t>
  </si>
  <si>
    <t>1er Trimestre (Ene-Feb-Mar)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</si>
  <si>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</si>
  <si>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</si>
  <si>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</si>
  <si>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</si>
  <si>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</si>
  <si>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</si>
  <si>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</si>
  <si>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</si>
  <si>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</si>
  <si>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</si>
  <si>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</si>
  <si>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</si>
  <si>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</si>
  <si>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</si>
  <si>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</si>
  <si>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</si>
  <si>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</si>
  <si>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</si>
  <si>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</si>
  <si>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</si>
  <si>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</si>
  <si>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</si>
  <si>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</si>
  <si>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</si>
  <si>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</si>
  <si>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</si>
  <si>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</si>
  <si>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</si>
  <si>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</si>
  <si>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</si>
  <si>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</si>
  <si>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</si>
  <si>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</si>
  <si>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</si>
  <si>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</si>
  <si>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</si>
  <si>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</si>
  <si>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</si>
  <si>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</si>
  <si>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</si>
  <si>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</si>
  <si>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</si>
  <si>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</si>
  <si>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</si>
  <si>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</si>
  <si>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</si>
  <si>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</si>
  <si>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</si>
  <si>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</si>
  <si>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</si>
  <si>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</si>
  <si>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</si>
  <si>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</si>
  <si>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</si>
  <si>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</si>
  <si>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</si>
  <si>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</si>
  <si>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</si>
  <si>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</si>
  <si>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</si>
  <si>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</si>
  <si>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</si>
  <si>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</si>
  <si>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</si>
  <si>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</si>
  <si>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</si>
  <si>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</si>
  <si>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</si>
  <si>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</si>
  <si>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</si>
  <si>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</si>
  <si>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</si>
  <si>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</si>
  <si>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</si>
  <si>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</si>
  <si>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</si>
  <si>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</si>
  <si>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</si>
  <si>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</si>
  <si>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</si>
  <si>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</si>
  <si>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</si>
  <si>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</si>
  <si>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</si>
  <si>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</si>
  <si>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</si>
  <si>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</si>
  <si>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</si>
  <si>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</si>
  <si>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</si>
  <si>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</si>
  <si>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</si>
  <si>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</si>
  <si>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</si>
  <si>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</si>
  <si>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</si>
  <si>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</si>
  <si>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</si>
  <si>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</si>
  <si>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</si>
  <si>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</si>
  <si>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</si>
  <si>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</si>
  <si>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</si>
  <si>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</si>
  <si>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</si>
  <si>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</si>
  <si>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</si>
  <si>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</si>
  <si>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</si>
  <si>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</si>
  <si>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</si>
  <si>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</si>
  <si>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</si>
  <si>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</si>
  <si>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</si>
  <si>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</si>
  <si>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</si>
  <si>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</si>
  <si>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</si>
  <si>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</si>
  <si>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</si>
  <si>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</si>
  <si>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</si>
  <si>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</si>
  <si>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</si>
  <si>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</si>
  <si>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</si>
  <si>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</si>
  <si>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</si>
  <si>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</si>
  <si>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Enero</t>
  </si>
  <si>
    <t>4.Pediatría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</si>
  <si>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</si>
  <si>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</si>
  <si>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4.Obstetricia</t>
  </si>
  <si>
    <t>4.Ginecología</t>
  </si>
  <si>
    <t>4.Med. interna</t>
  </si>
  <si>
    <t>4.Cardiología</t>
  </si>
  <si>
    <t>4.Nefrología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</si>
  <si>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</si>
  <si>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</si>
  <si>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</si>
  <si>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</si>
  <si>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</si>
  <si>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</si>
  <si>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4.Cirugía Gral.</t>
  </si>
  <si>
    <t>4.Oftalmol-Otorrino</t>
  </si>
  <si>
    <t>4.Ortopedia</t>
  </si>
  <si>
    <t>4.Urología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</si>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</sst>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3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7" fillId="0" borderId="0" xfId="1" applyFont="1"/>
    <xf numFmtId="0" fontId="10" fillId="0" borderId="0" xfId="0" applyFont="1" applyAlignment="1" applyProtection="1"/>
    <xf numFmtId="3" fontId="11" fillId="0" borderId="0" xfId="0" applyNumberFormat="1" applyFont="1" applyBorder="1" applyAlignment="1" applyProtection="1"/>
    <xf numFmtId="0" fontId="14" fillId="0" borderId="0" xfId="0" applyFont="1" applyAlignment="1" applyProtection="1"/>
    <xf numFmtId="0" fontId="0" fillId="0" borderId="0" xfId="0" applyProtection="1">
      <protection locked="0"/>
    </xf>
    <xf numFmtId="0" fontId="11" fillId="0" borderId="1" xfId="0" applyFont="1" applyBorder="1" applyAlignment="1" applyProtection="1"/>
    <xf numFmtId="0" fontId="11" fillId="0" borderId="0" xfId="0" applyFont="1" applyBorder="1" applyAlignment="1" applyProtection="1"/>
    <xf numFmtId="0" fontId="0" fillId="0" borderId="0" xfId="0" applyProtection="1"/>
    <xf numFmtId="14" fontId="11" fillId="0" borderId="2" xfId="0" applyNumberFormat="1" applyFont="1" applyBorder="1" applyAlignment="1" applyProtection="1"/>
    <xf numFmtId="14" fontId="11" fillId="0" borderId="0" xfId="0" applyNumberFormat="1" applyFont="1" applyBorder="1" applyAlignment="1" applyProtection="1"/>
    <xf numFmtId="1" fontId="11" fillId="0" borderId="2" xfId="0" applyNumberFormat="1" applyFont="1" applyBorder="1" applyAlignment="1" applyProtection="1"/>
    <xf numFmtId="1" fontId="11" fillId="0" borderId="0" xfId="0" applyNumberFormat="1" applyFont="1" applyBorder="1" applyAlignment="1" applyProtection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3" borderId="0" xfId="0" applyFont="1" applyFill="1" applyBorder="1"/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/>
    <xf numFmtId="0" fontId="18" fillId="2" borderId="18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2" fillId="0" borderId="21" xfId="0" applyFont="1" applyBorder="1" applyAlignment="1"/>
    <xf numFmtId="3" fontId="12" fillId="0" borderId="21" xfId="0" applyNumberFormat="1" applyFont="1" applyBorder="1" applyAlignment="1" applyProtection="1">
      <alignment horizontal="right"/>
    </xf>
    <xf numFmtId="3" fontId="19" fillId="2" borderId="22" xfId="0" applyNumberFormat="1" applyFont="1" applyFill="1" applyBorder="1" applyAlignment="1">
      <alignment horizontal="right"/>
    </xf>
    <xf numFmtId="0" fontId="17" fillId="3" borderId="0" xfId="0" applyFont="1" applyFill="1" applyBorder="1" applyAlignment="1"/>
    <xf numFmtId="3" fontId="19" fillId="2" borderId="25" xfId="0" applyNumberFormat="1" applyFont="1" applyFill="1" applyBorder="1" applyAlignment="1">
      <alignment horizontal="right"/>
    </xf>
    <xf numFmtId="0" fontId="0" fillId="0" borderId="0" xfId="0" applyAlignment="1"/>
    <xf numFmtId="0" fontId="12" fillId="0" borderId="21" xfId="0" applyFont="1" applyBorder="1"/>
    <xf numFmtId="3" fontId="19" fillId="2" borderId="26" xfId="0" applyNumberFormat="1" applyFont="1" applyFill="1" applyBorder="1" applyAlignment="1">
      <alignment horizontal="right"/>
    </xf>
    <xf numFmtId="3" fontId="12" fillId="4" borderId="21" xfId="0" applyNumberFormat="1" applyFont="1" applyFill="1" applyBorder="1" applyAlignment="1" applyProtection="1">
      <alignment horizontal="right"/>
    </xf>
    <xf numFmtId="0" fontId="20" fillId="3" borderId="0" xfId="0" applyFont="1" applyFill="1" applyBorder="1"/>
    <xf numFmtId="0" fontId="1" fillId="0" borderId="0" xfId="0" applyFont="1"/>
    <xf numFmtId="0" fontId="19" fillId="2" borderId="30" xfId="0" applyFont="1" applyFill="1" applyBorder="1" applyProtection="1"/>
    <xf numFmtId="0" fontId="12" fillId="0" borderId="16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3" fontId="19" fillId="2" borderId="12" xfId="0" applyNumberFormat="1" applyFont="1" applyFill="1" applyBorder="1" applyAlignment="1" applyProtection="1">
      <alignment horizontal="right"/>
    </xf>
    <xf numFmtId="0" fontId="12" fillId="0" borderId="23" xfId="0" applyFont="1" applyBorder="1" applyAlignment="1"/>
    <xf numFmtId="0" fontId="12" fillId="0" borderId="2" xfId="0" applyFont="1" applyBorder="1" applyAlignment="1"/>
    <xf numFmtId="0" fontId="12" fillId="0" borderId="31" xfId="0" applyFont="1" applyBorder="1" applyAlignment="1"/>
    <xf numFmtId="0" fontId="12" fillId="0" borderId="27" xfId="0" applyFont="1" applyFill="1" applyBorder="1" applyAlignment="1"/>
    <xf numFmtId="0" fontId="12" fillId="0" borderId="28" xfId="0" applyFont="1" applyFill="1" applyBorder="1" applyAlignment="1"/>
    <xf numFmtId="0" fontId="12" fillId="0" borderId="32" xfId="0" applyFont="1" applyFill="1" applyBorder="1" applyAlignment="1"/>
    <xf numFmtId="0" fontId="21" fillId="3" borderId="0" xfId="0" applyFont="1" applyFill="1" applyBorder="1" applyAlignment="1"/>
    <xf numFmtId="0" fontId="22" fillId="3" borderId="0" xfId="0" applyFont="1" applyFill="1" applyBorder="1" applyAlignment="1"/>
    <xf numFmtId="0" fontId="23" fillId="0" borderId="0" xfId="0" applyFont="1"/>
    <xf numFmtId="0" fontId="24" fillId="0" borderId="7" xfId="0" applyFont="1" applyBorder="1" applyAlignment="1"/>
    <xf numFmtId="0" fontId="24" fillId="0" borderId="8" xfId="0" applyFont="1" applyBorder="1" applyAlignment="1"/>
    <xf numFmtId="0" fontId="0" fillId="0" borderId="8" xfId="0" applyBorder="1"/>
    <xf numFmtId="0" fontId="24" fillId="0" borderId="4" xfId="0" applyFont="1" applyBorder="1" applyAlignment="1">
      <alignment horizontal="center"/>
    </xf>
    <xf numFmtId="0" fontId="22" fillId="0" borderId="23" xfId="0" applyFont="1" applyBorder="1" applyProtection="1"/>
    <xf numFmtId="0" fontId="22" fillId="0" borderId="2" xfId="0" applyFont="1" applyBorder="1" applyProtection="1"/>
    <xf numFmtId="0" fontId="25" fillId="0" borderId="2" xfId="0" applyFont="1" applyBorder="1" applyProtection="1"/>
    <xf numFmtId="0" fontId="17" fillId="0" borderId="2" xfId="0" applyFont="1" applyBorder="1" applyAlignment="1" applyProtection="1">
      <alignment horizontal="center"/>
    </xf>
    <xf numFmtId="3" fontId="19" fillId="2" borderId="33" xfId="0" applyNumberFormat="1" applyFont="1" applyFill="1" applyBorder="1" applyAlignment="1" applyProtection="1"/>
    <xf numFmtId="0" fontId="12" fillId="0" borderId="11" xfId="0" applyFont="1" applyBorder="1"/>
    <xf numFmtId="3" fontId="19" fillId="2" borderId="31" xfId="0" applyNumberFormat="1" applyFont="1" applyFill="1" applyBorder="1" applyAlignment="1">
      <alignment horizontal="right"/>
    </xf>
    <xf numFmtId="0" fontId="13" fillId="0" borderId="34" xfId="0" applyFont="1" applyBorder="1"/>
    <xf numFmtId="3" fontId="13" fillId="5" borderId="35" xfId="0" applyNumberFormat="1" applyFont="1" applyFill="1" applyBorder="1" applyAlignment="1">
      <alignment horizontal="right"/>
    </xf>
    <xf numFmtId="3" fontId="19" fillId="2" borderId="36" xfId="0" applyNumberFormat="1" applyFont="1" applyFill="1" applyBorder="1" applyAlignment="1">
      <alignment horizontal="right"/>
    </xf>
    <xf numFmtId="0" fontId="19" fillId="2" borderId="37" xfId="0" applyFont="1" applyFill="1" applyBorder="1" applyAlignment="1"/>
    <xf numFmtId="0" fontId="13" fillId="0" borderId="39" xfId="0" applyFont="1" applyBorder="1" applyAlignment="1"/>
    <xf numFmtId="0" fontId="13" fillId="0" borderId="0" xfId="0" applyFont="1" applyBorder="1" applyAlignment="1"/>
    <xf numFmtId="0" fontId="13" fillId="0" borderId="40" xfId="0" applyFont="1" applyBorder="1" applyAlignment="1"/>
    <xf numFmtId="0" fontId="13" fillId="0" borderId="42" xfId="0" applyFont="1" applyBorder="1" applyAlignment="1"/>
    <xf numFmtId="0" fontId="13" fillId="0" borderId="3" xfId="0" applyFont="1" applyBorder="1" applyAlignment="1"/>
    <xf numFmtId="0" fontId="13" fillId="0" borderId="43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2" fillId="0" borderId="27" xfId="0" applyFont="1" applyBorder="1" applyProtection="1"/>
    <xf numFmtId="0" fontId="22" fillId="0" borderId="28" xfId="0" applyFont="1" applyBorder="1" applyProtection="1"/>
    <xf numFmtId="0" fontId="0" fillId="0" borderId="28" xfId="0" applyBorder="1" applyProtection="1"/>
    <xf numFmtId="0" fontId="0" fillId="0" borderId="28" xfId="0" applyBorder="1" applyAlignment="1" applyProtection="1">
      <alignment horizontal="center"/>
    </xf>
    <xf numFmtId="0" fontId="26" fillId="0" borderId="0" xfId="0" applyFont="1"/>
    <xf numFmtId="0" fontId="22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/>
    <xf numFmtId="0" fontId="26" fillId="7" borderId="0" xfId="0" applyFont="1" applyFill="1"/>
    <xf numFmtId="0" fontId="22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164" fontId="28" fillId="0" borderId="0" xfId="2" applyFont="1" applyBorder="1" applyAlignment="1"/>
    <xf numFmtId="0" fontId="10" fillId="0" borderId="0" xfId="0" applyFont="1" applyBorder="1" applyAlignment="1"/>
    <xf numFmtId="0" fontId="19" fillId="2" borderId="37" xfId="0" applyFont="1" applyFill="1" applyBorder="1" applyAlignment="1">
      <alignment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wrapText="1"/>
    </xf>
    <xf numFmtId="0" fontId="19" fillId="2" borderId="45" xfId="0" applyFont="1" applyFill="1" applyBorder="1" applyAlignment="1">
      <alignment horizontal="center"/>
    </xf>
    <xf numFmtId="0" fontId="2" fillId="0" borderId="0" xfId="0" applyFont="1"/>
    <xf numFmtId="0" fontId="30" fillId="0" borderId="47" xfId="0" applyFont="1" applyBorder="1"/>
    <xf numFmtId="3" fontId="31" fillId="0" borderId="18" xfId="3" applyNumberFormat="1" applyFont="1" applyBorder="1" applyProtection="1"/>
    <xf numFmtId="3" fontId="19" fillId="2" borderId="20" xfId="3" applyNumberFormat="1" applyFont="1" applyFill="1" applyBorder="1"/>
    <xf numFmtId="3" fontId="31" fillId="0" borderId="24" xfId="3" applyNumberFormat="1" applyFont="1" applyBorder="1" applyProtection="1">
      <protection locked="0"/>
    </xf>
    <xf numFmtId="3" fontId="31" fillId="2" borderId="21" xfId="3" applyNumberFormat="1" applyFont="1" applyFill="1" applyBorder="1" applyProtection="1">
      <protection locked="0"/>
    </xf>
    <xf numFmtId="166" fontId="31" fillId="2" borderId="21" xfId="3" applyNumberFormat="1" applyFont="1" applyFill="1" applyBorder="1" applyAlignment="1" applyProtection="1">
      <protection locked="0"/>
    </xf>
    <xf numFmtId="166" fontId="31" fillId="2" borderId="21" xfId="3" applyNumberFormat="1" applyFont="1" applyFill="1" applyBorder="1" applyProtection="1">
      <protection locked="0"/>
    </xf>
    <xf numFmtId="3" fontId="31" fillId="0" borderId="25" xfId="0" applyNumberFormat="1" applyFont="1" applyBorder="1" applyProtection="1">
      <protection locked="0"/>
    </xf>
    <xf numFmtId="0" fontId="3" fillId="5" borderId="0" xfId="0" applyFont="1" applyFill="1"/>
    <xf numFmtId="0" fontId="3" fillId="0" borderId="0" xfId="0" applyFont="1"/>
    <xf numFmtId="3" fontId="19" fillId="2" borderId="25" xfId="3" applyNumberFormat="1" applyFont="1" applyFill="1" applyBorder="1"/>
    <xf numFmtId="0" fontId="27" fillId="0" borderId="47" xfId="0" applyFont="1" applyBorder="1"/>
    <xf numFmtId="18" fontId="0" fillId="0" borderId="0" xfId="0" applyNumberFormat="1"/>
    <xf numFmtId="0" fontId="18" fillId="2" borderId="49" xfId="0" applyFont="1" applyFill="1" applyBorder="1"/>
    <xf numFmtId="3" fontId="29" fillId="2" borderId="50" xfId="3" applyNumberFormat="1" applyFont="1" applyFill="1" applyBorder="1"/>
    <xf numFmtId="3" fontId="29" fillId="2" borderId="49" xfId="3" applyNumberFormat="1" applyFont="1" applyFill="1" applyBorder="1"/>
    <xf numFmtId="3" fontId="29" fillId="2" borderId="51" xfId="3" applyNumberFormat="1" applyFont="1" applyFill="1" applyBorder="1"/>
    <xf numFmtId="3" fontId="29" fillId="2" borderId="29" xfId="3" applyNumberFormat="1" applyFont="1" applyFill="1" applyBorder="1" applyProtection="1">
      <protection locked="0"/>
    </xf>
    <xf numFmtId="4" fontId="29" fillId="2" borderId="51" xfId="3" applyNumberFormat="1" applyFont="1" applyFill="1" applyBorder="1" applyProtection="1">
      <protection locked="0"/>
    </xf>
    <xf numFmtId="3" fontId="29" fillId="2" borderId="51" xfId="3" applyNumberFormat="1" applyFont="1" applyFill="1" applyBorder="1" applyProtection="1">
      <protection locked="0"/>
    </xf>
    <xf numFmtId="3" fontId="29" fillId="2" borderId="30" xfId="3" applyNumberFormat="1" applyFont="1" applyFill="1" applyBorder="1" applyProtection="1">
      <protection locked="0"/>
    </xf>
    <xf numFmtId="0" fontId="10" fillId="0" borderId="39" xfId="0" applyFont="1" applyBorder="1"/>
    <xf numFmtId="0" fontId="10" fillId="0" borderId="0" xfId="0" applyFont="1" applyBorder="1"/>
    <xf numFmtId="167" fontId="10" fillId="0" borderId="0" xfId="0" applyNumberFormat="1" applyFont="1" applyBorder="1"/>
    <xf numFmtId="0" fontId="0" fillId="0" borderId="0" xfId="0" applyBorder="1"/>
    <xf numFmtId="0" fontId="28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24" xfId="0" applyFont="1" applyBorder="1" applyAlignment="1"/>
    <xf numFmtId="0" fontId="34" fillId="0" borderId="0" xfId="0" applyFont="1" applyBorder="1"/>
    <xf numFmtId="0" fontId="12" fillId="0" borderId="0" xfId="0" applyFont="1" applyBorder="1"/>
    <xf numFmtId="0" fontId="19" fillId="2" borderId="56" xfId="0" applyFont="1" applyFill="1" applyBorder="1" applyAlignment="1"/>
    <xf numFmtId="0" fontId="19" fillId="2" borderId="11" xfId="0" applyFont="1" applyFill="1" applyBorder="1"/>
    <xf numFmtId="0" fontId="19" fillId="2" borderId="11" xfId="0" applyFont="1" applyFill="1" applyBorder="1" applyAlignment="1">
      <alignment horizontal="left"/>
    </xf>
    <xf numFmtId="0" fontId="19" fillId="2" borderId="57" xfId="0" applyFont="1" applyFill="1" applyBorder="1" applyAlignment="1">
      <alignment horizontal="center"/>
    </xf>
    <xf numFmtId="0" fontId="19" fillId="2" borderId="58" xfId="0" applyFont="1" applyFill="1" applyBorder="1"/>
    <xf numFmtId="0" fontId="12" fillId="0" borderId="59" xfId="0" applyFont="1" applyBorder="1" applyAlignment="1">
      <alignment horizontal="left"/>
    </xf>
    <xf numFmtId="0" fontId="34" fillId="0" borderId="60" xfId="0" applyFont="1" applyBorder="1" applyProtection="1"/>
    <xf numFmtId="3" fontId="19" fillId="2" borderId="22" xfId="0" applyNumberFormat="1" applyFont="1" applyFill="1" applyBorder="1"/>
    <xf numFmtId="0" fontId="12" fillId="0" borderId="61" xfId="0" applyFont="1" applyBorder="1" applyAlignment="1">
      <alignment horizontal="left"/>
    </xf>
    <xf numFmtId="3" fontId="19" fillId="2" borderId="31" xfId="0" applyNumberFormat="1" applyFont="1" applyFill="1" applyBorder="1"/>
    <xf numFmtId="0" fontId="19" fillId="2" borderId="50" xfId="0" applyFont="1" applyFill="1" applyBorder="1" applyAlignment="1">
      <alignment horizontal="left"/>
    </xf>
    <xf numFmtId="0" fontId="19" fillId="2" borderId="49" xfId="0" applyFont="1" applyFill="1" applyBorder="1"/>
    <xf numFmtId="0" fontId="19" fillId="2" borderId="51" xfId="0" applyFont="1" applyFill="1" applyBorder="1"/>
    <xf numFmtId="0" fontId="19" fillId="2" borderId="30" xfId="0" applyFont="1" applyFill="1" applyBorder="1"/>
    <xf numFmtId="3" fontId="19" fillId="2" borderId="32" xfId="0" applyNumberFormat="1" applyFont="1" applyFill="1" applyBorder="1"/>
    <xf numFmtId="0" fontId="13" fillId="5" borderId="5" xfId="0" applyFont="1" applyFill="1" applyBorder="1" applyAlignment="1">
      <alignment vertical="center"/>
    </xf>
    <xf numFmtId="0" fontId="12" fillId="0" borderId="63" xfId="0" applyFont="1" applyBorder="1" applyAlignment="1">
      <alignment horizontal="left"/>
    </xf>
    <xf numFmtId="0" fontId="34" fillId="0" borderId="5" xfId="0" applyFont="1" applyBorder="1" applyProtection="1"/>
    <xf numFmtId="3" fontId="19" fillId="2" borderId="48" xfId="0" applyNumberFormat="1" applyFont="1" applyFill="1" applyBorder="1"/>
    <xf numFmtId="0" fontId="12" fillId="0" borderId="5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9" fillId="2" borderId="28" xfId="0" applyFont="1" applyFill="1" applyBorder="1" applyAlignment="1">
      <alignment horizontal="left"/>
    </xf>
    <xf numFmtId="1" fontId="19" fillId="2" borderId="49" xfId="0" applyNumberFormat="1" applyFont="1" applyFill="1" applyBorder="1"/>
    <xf numFmtId="1" fontId="19" fillId="2" borderId="51" xfId="0" applyNumberFormat="1" applyFont="1" applyFill="1" applyBorder="1"/>
    <xf numFmtId="1" fontId="19" fillId="2" borderId="30" xfId="0" applyNumberFormat="1" applyFont="1" applyFill="1" applyBorder="1"/>
    <xf numFmtId="1" fontId="0" fillId="0" borderId="0" xfId="0" applyNumberFormat="1"/>
    <xf numFmtId="0" fontId="34" fillId="0" borderId="60" xfId="0" applyFont="1" applyBorder="1"/>
    <xf numFmtId="0" fontId="34" fillId="0" borderId="49" xfId="0" applyFont="1" applyBorder="1"/>
    <xf numFmtId="0" fontId="12" fillId="0" borderId="50" xfId="0" applyFont="1" applyBorder="1" applyAlignment="1">
      <alignment horizontal="left"/>
    </xf>
    <xf numFmtId="1" fontId="31" fillId="0" borderId="61" xfId="3" applyNumberFormat="1" applyFont="1" applyBorder="1" applyAlignment="1" applyProtection="1">
      <alignment horizontal="right"/>
    </xf>
    <xf numFmtId="1" fontId="31" fillId="0" borderId="31" xfId="3" applyNumberFormat="1" applyFont="1" applyBorder="1" applyAlignment="1" applyProtection="1">
      <alignment horizontal="right"/>
    </xf>
    <xf numFmtId="0" fontId="11" fillId="0" borderId="0" xfId="0" applyFont="1" applyBorder="1" applyAlignment="1"/>
    <xf numFmtId="0" fontId="8" fillId="0" borderId="0" xfId="0" applyFont="1" applyBorder="1" applyAlignment="1"/>
    <xf numFmtId="164" fontId="31" fillId="0" borderId="21" xfId="3" applyNumberFormat="1" applyFont="1" applyBorder="1" applyAlignment="1" applyProtection="1">
      <alignment horizontal="left"/>
    </xf>
    <xf numFmtId="164" fontId="31" fillId="0" borderId="25" xfId="3" applyNumberFormat="1" applyFont="1" applyBorder="1" applyAlignment="1" applyProtection="1">
      <alignment horizontal="left"/>
    </xf>
    <xf numFmtId="164" fontId="31" fillId="0" borderId="51" xfId="3" applyNumberFormat="1" applyFont="1" applyBorder="1" applyAlignment="1" applyProtection="1">
      <alignment horizontal="left"/>
    </xf>
    <xf numFmtId="164" fontId="31" fillId="0" borderId="30" xfId="3" applyNumberFormat="1" applyFont="1" applyBorder="1" applyAlignment="1" applyProtection="1">
      <alignment horizontal="left"/>
    </xf>
    <xf numFmtId="0" fontId="2" fillId="0" borderId="16" xfId="0" applyFont="1" applyBorder="1" applyAlignment="1" applyProtection="1">
      <alignment vertical="top"/>
      <protection locked="0"/>
    </xf>
    <xf numFmtId="0" fontId="26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horizontal="left" wrapText="1"/>
    </xf>
    <xf numFmtId="0" fontId="13" fillId="0" borderId="0" xfId="0" applyFont="1" applyAlignment="1" applyProtection="1">
      <alignment horizontal="center" wrapText="1"/>
    </xf>
    <xf numFmtId="0" fontId="11" fillId="0" borderId="1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5" fillId="0" borderId="3" xfId="0" applyFont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left"/>
    </xf>
    <xf numFmtId="0" fontId="18" fillId="2" borderId="15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/>
    </xf>
    <xf numFmtId="0" fontId="12" fillId="0" borderId="2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9" fillId="2" borderId="38" xfId="0" quotePrefix="1" applyFont="1" applyFill="1" applyBorder="1" applyAlignment="1">
      <alignment horizontal="left"/>
    </xf>
    <xf numFmtId="0" fontId="19" fillId="2" borderId="36" xfId="0" quotePrefix="1" applyFont="1" applyFill="1" applyBorder="1" applyAlignment="1">
      <alignment horizontal="left"/>
    </xf>
    <xf numFmtId="0" fontId="12" fillId="0" borderId="27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3" fontId="19" fillId="2" borderId="41" xfId="0" applyNumberFormat="1" applyFont="1" applyFill="1" applyBorder="1" applyAlignment="1">
      <alignment horizontal="center"/>
    </xf>
    <xf numFmtId="3" fontId="19" fillId="2" borderId="15" xfId="0" applyNumberFormat="1" applyFont="1" applyFill="1" applyBorder="1" applyAlignment="1">
      <alignment horizontal="center"/>
    </xf>
    <xf numFmtId="0" fontId="26" fillId="0" borderId="0" xfId="0" applyFont="1" applyAlignment="1" applyProtection="1">
      <alignment horizontal="left"/>
      <protection locked="0"/>
    </xf>
    <xf numFmtId="164" fontId="28" fillId="0" borderId="37" xfId="2" applyFont="1" applyBorder="1" applyAlignment="1">
      <alignment horizontal="center"/>
    </xf>
    <xf numFmtId="164" fontId="28" fillId="0" borderId="38" xfId="2" applyFont="1" applyBorder="1" applyAlignment="1">
      <alignment horizontal="center"/>
    </xf>
    <xf numFmtId="164" fontId="28" fillId="0" borderId="36" xfId="2" applyFont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19" fillId="2" borderId="12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wrapText="1"/>
    </xf>
    <xf numFmtId="0" fontId="19" fillId="2" borderId="46" xfId="0" applyFont="1" applyFill="1" applyBorder="1" applyAlignment="1">
      <alignment horizont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left" wrapText="1"/>
    </xf>
    <xf numFmtId="0" fontId="32" fillId="0" borderId="8" xfId="0" applyFont="1" applyBorder="1" applyAlignment="1">
      <alignment horizontal="left" wrapText="1"/>
    </xf>
    <xf numFmtId="0" fontId="32" fillId="0" borderId="48" xfId="0" applyFont="1" applyBorder="1" applyAlignment="1">
      <alignment horizontal="left" wrapText="1"/>
    </xf>
    <xf numFmtId="0" fontId="32" fillId="0" borderId="39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0" fontId="32" fillId="0" borderId="40" xfId="0" applyFont="1" applyBorder="1" applyAlignment="1">
      <alignment horizontal="left" wrapText="1"/>
    </xf>
    <xf numFmtId="0" fontId="32" fillId="0" borderId="42" xfId="0" applyFont="1" applyBorder="1" applyAlignment="1">
      <alignment horizontal="left" wrapText="1"/>
    </xf>
    <xf numFmtId="0" fontId="32" fillId="0" borderId="3" xfId="0" applyFont="1" applyBorder="1" applyAlignment="1">
      <alignment horizontal="left" wrapText="1"/>
    </xf>
    <xf numFmtId="0" fontId="32" fillId="0" borderId="43" xfId="0" applyFont="1" applyBorder="1" applyAlignment="1">
      <alignment horizontal="left" wrapText="1"/>
    </xf>
    <xf numFmtId="0" fontId="32" fillId="0" borderId="7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top" wrapText="1"/>
    </xf>
    <xf numFmtId="0" fontId="32" fillId="0" borderId="48" xfId="0" applyFont="1" applyBorder="1" applyAlignment="1">
      <alignment horizontal="left" vertical="top" wrapText="1"/>
    </xf>
    <xf numFmtId="0" fontId="32" fillId="0" borderId="39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 wrapText="1"/>
    </xf>
    <xf numFmtId="0" fontId="32" fillId="0" borderId="40" xfId="0" applyFont="1" applyBorder="1" applyAlignment="1">
      <alignment horizontal="left" vertical="top" wrapText="1"/>
    </xf>
    <xf numFmtId="0" fontId="32" fillId="0" borderId="42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2" fillId="0" borderId="43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164" fontId="31" fillId="0" borderId="61" xfId="3" applyNumberFormat="1" applyFont="1" applyBorder="1" applyAlignment="1" applyProtection="1">
      <alignment horizontal="left"/>
    </xf>
    <xf numFmtId="164" fontId="31" fillId="0" borderId="31" xfId="3" applyNumberFormat="1" applyFont="1" applyBorder="1" applyAlignment="1" applyProtection="1">
      <alignment horizontal="left"/>
    </xf>
    <xf numFmtId="0" fontId="28" fillId="0" borderId="0" xfId="0" applyFont="1" applyBorder="1" applyAlignment="1">
      <alignment horizontal="center"/>
    </xf>
    <xf numFmtId="0" fontId="18" fillId="2" borderId="10" xfId="0" applyFont="1" applyFill="1" applyBorder="1" applyAlignment="1">
      <alignment horizontal="left" vertical="center"/>
    </xf>
    <xf numFmtId="0" fontId="18" fillId="2" borderId="52" xfId="0" applyFont="1" applyFill="1" applyBorder="1" applyAlignment="1">
      <alignment horizontal="left" vertical="center"/>
    </xf>
    <xf numFmtId="0" fontId="18" fillId="2" borderId="55" xfId="0" applyFont="1" applyFill="1" applyBorder="1" applyAlignment="1">
      <alignment horizontal="left" vertical="center"/>
    </xf>
    <xf numFmtId="0" fontId="18" fillId="2" borderId="43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"/>
    </xf>
    <xf numFmtId="0" fontId="28" fillId="0" borderId="54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0" fillId="0" borderId="53" xfId="0" applyFill="1" applyBorder="1" applyAlignment="1" applyProtection="1">
      <alignment horizontal="center"/>
      <protection locked="0"/>
    </xf>
    <xf numFmtId="0" fontId="0" fillId="0" borderId="54" xfId="0" applyFill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  <protection locked="0"/>
    </xf>
    <xf numFmtId="16" fontId="0" fillId="0" borderId="53" xfId="0" applyNumberFormat="1" applyFill="1" applyBorder="1" applyAlignment="1" applyProtection="1">
      <alignment horizontal="center"/>
      <protection locked="0"/>
    </xf>
    <xf numFmtId="16" fontId="0" fillId="0" borderId="54" xfId="0" applyNumberFormat="1" applyFill="1" applyBorder="1" applyAlignment="1" applyProtection="1">
      <alignment horizontal="center"/>
      <protection locked="0"/>
    </xf>
    <xf numFmtId="16" fontId="0" fillId="0" borderId="22" xfId="0" applyNumberForma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19" fillId="2" borderId="24" xfId="0" applyFont="1" applyFill="1" applyBorder="1" applyAlignment="1">
      <alignment horizontal="left"/>
    </xf>
    <xf numFmtId="164" fontId="19" fillId="2" borderId="61" xfId="3" applyNumberFormat="1" applyFont="1" applyFill="1" applyBorder="1" applyAlignment="1">
      <alignment horizontal="left"/>
    </xf>
    <xf numFmtId="164" fontId="19" fillId="2" borderId="31" xfId="3" applyNumberFormat="1" applyFont="1" applyFill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35" fillId="0" borderId="8" xfId="0" applyFont="1" applyBorder="1" applyAlignment="1">
      <alignment horizontal="left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8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844832"/>
          <a:ext cx="2114550" cy="446433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28575</xdr:colOff>
      <xdr:row>0</xdr:row>
      <xdr:rowOff>58737</xdr:rowOff>
    </xdr:from>
    <xdr:to>
      <xdr:col>6</xdr:col>
      <xdr:colOff>561975</xdr:colOff>
      <xdr:row>3</xdr:row>
      <xdr:rowOff>161925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8737"/>
          <a:ext cx="2428875" cy="731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102995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102995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1039475"/>
          <a:ext cx="2114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Estadistica\Carpeta%20Compartida\ESTADISTICAS%202024\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</sheetData>
      <sheetData sheetId="2"/>
      <sheetData sheetId="3"/>
      <sheetData sheetId="4"/>
      <sheetData sheetId="5"/>
      <sheetData sheetId="6"/>
      <sheetData sheetId="7">
        <row r="13">
          <cell r="J13">
            <v>528</v>
          </cell>
        </row>
        <row r="14">
          <cell r="B14">
            <v>512</v>
          </cell>
          <cell r="C14">
            <v>529</v>
          </cell>
          <cell r="J14">
            <v>2945</v>
          </cell>
        </row>
        <row r="15">
          <cell r="B15">
            <v>16</v>
          </cell>
          <cell r="C15">
            <v>30</v>
          </cell>
          <cell r="J15">
            <v>390</v>
          </cell>
        </row>
        <row r="16">
          <cell r="B16">
            <v>106</v>
          </cell>
          <cell r="C16">
            <v>229</v>
          </cell>
          <cell r="J16">
            <v>703</v>
          </cell>
        </row>
        <row r="17">
          <cell r="B17">
            <v>145</v>
          </cell>
          <cell r="C17">
            <v>141</v>
          </cell>
        </row>
        <row r="18">
          <cell r="B18">
            <v>820</v>
          </cell>
          <cell r="C18">
            <v>901</v>
          </cell>
        </row>
        <row r="19">
          <cell r="B19">
            <v>122</v>
          </cell>
          <cell r="C19">
            <v>248</v>
          </cell>
        </row>
        <row r="20">
          <cell r="B20">
            <v>4</v>
          </cell>
          <cell r="C20">
            <v>18</v>
          </cell>
        </row>
        <row r="21">
          <cell r="B21">
            <v>33</v>
          </cell>
          <cell r="C21">
            <v>88</v>
          </cell>
          <cell r="J21">
            <v>60</v>
          </cell>
        </row>
        <row r="22">
          <cell r="B22">
            <v>42</v>
          </cell>
          <cell r="C22">
            <v>75</v>
          </cell>
          <cell r="J22">
            <v>478</v>
          </cell>
        </row>
        <row r="23">
          <cell r="B23">
            <v>24</v>
          </cell>
          <cell r="C23">
            <v>55</v>
          </cell>
          <cell r="J23">
            <v>63</v>
          </cell>
        </row>
        <row r="24">
          <cell r="B24">
            <v>72</v>
          </cell>
          <cell r="C24">
            <v>51</v>
          </cell>
        </row>
        <row r="25">
          <cell r="B25">
            <v>89</v>
          </cell>
          <cell r="C25">
            <v>405</v>
          </cell>
          <cell r="J25">
            <v>26</v>
          </cell>
        </row>
        <row r="26">
          <cell r="B26">
            <v>31</v>
          </cell>
          <cell r="C26">
            <v>104</v>
          </cell>
        </row>
        <row r="27">
          <cell r="B27">
            <v>26</v>
          </cell>
          <cell r="C27">
            <v>62</v>
          </cell>
        </row>
        <row r="28">
          <cell r="B28">
            <v>20</v>
          </cell>
          <cell r="C28">
            <v>14</v>
          </cell>
        </row>
        <row r="29">
          <cell r="B29">
            <v>6</v>
          </cell>
          <cell r="C29">
            <v>32</v>
          </cell>
          <cell r="K29">
            <v>173</v>
          </cell>
        </row>
        <row r="30">
          <cell r="B30">
            <v>46</v>
          </cell>
          <cell r="C30">
            <v>282</v>
          </cell>
          <cell r="J30">
            <v>1593</v>
          </cell>
        </row>
        <row r="31">
          <cell r="B31">
            <v>14</v>
          </cell>
          <cell r="C31">
            <v>22</v>
          </cell>
          <cell r="J31">
            <v>13469</v>
          </cell>
          <cell r="K31">
            <v>28175</v>
          </cell>
        </row>
        <row r="32">
          <cell r="B32">
            <v>17</v>
          </cell>
          <cell r="C32">
            <v>17</v>
          </cell>
          <cell r="J32">
            <v>288</v>
          </cell>
        </row>
        <row r="34">
          <cell r="B34">
            <v>27</v>
          </cell>
          <cell r="C34">
            <v>74</v>
          </cell>
          <cell r="J34">
            <v>364</v>
          </cell>
        </row>
        <row r="35">
          <cell r="B35">
            <v>15</v>
          </cell>
          <cell r="C35">
            <v>34</v>
          </cell>
        </row>
        <row r="36">
          <cell r="B36">
            <v>25</v>
          </cell>
          <cell r="C36">
            <v>114</v>
          </cell>
          <cell r="L36">
            <v>77</v>
          </cell>
        </row>
        <row r="37">
          <cell r="L37">
            <v>6</v>
          </cell>
        </row>
        <row r="38">
          <cell r="B38">
            <v>93</v>
          </cell>
          <cell r="C38">
            <v>115</v>
          </cell>
          <cell r="L38">
            <v>0</v>
          </cell>
        </row>
        <row r="39">
          <cell r="B39">
            <v>176</v>
          </cell>
          <cell r="C39">
            <v>112</v>
          </cell>
          <cell r="L39">
            <v>0</v>
          </cell>
        </row>
        <row r="40">
          <cell r="B40">
            <v>236</v>
          </cell>
          <cell r="C40">
            <v>167</v>
          </cell>
          <cell r="L40">
            <v>207</v>
          </cell>
        </row>
        <row r="41">
          <cell r="B41">
            <v>168</v>
          </cell>
          <cell r="C41">
            <v>352</v>
          </cell>
          <cell r="L41">
            <v>12</v>
          </cell>
        </row>
        <row r="42">
          <cell r="B42">
            <v>18</v>
          </cell>
          <cell r="C42">
            <v>56</v>
          </cell>
        </row>
        <row r="43">
          <cell r="B43">
            <v>36</v>
          </cell>
          <cell r="C43">
            <v>18</v>
          </cell>
          <cell r="L43">
            <v>81</v>
          </cell>
        </row>
        <row r="45">
          <cell r="B45">
            <v>40</v>
          </cell>
          <cell r="C45">
            <v>104</v>
          </cell>
        </row>
        <row r="46">
          <cell r="B46">
            <v>1</v>
          </cell>
          <cell r="C46">
            <v>3</v>
          </cell>
        </row>
        <row r="47">
          <cell r="B47">
            <v>6</v>
          </cell>
          <cell r="C47">
            <v>21</v>
          </cell>
          <cell r="L47">
            <v>330</v>
          </cell>
        </row>
        <row r="48">
          <cell r="B48">
            <v>84</v>
          </cell>
          <cell r="C48">
            <v>125</v>
          </cell>
          <cell r="L48">
            <v>8</v>
          </cell>
        </row>
        <row r="49">
          <cell r="B49">
            <v>82</v>
          </cell>
          <cell r="C49">
            <v>123</v>
          </cell>
          <cell r="L49">
            <v>336</v>
          </cell>
        </row>
        <row r="50">
          <cell r="B50">
            <v>1312</v>
          </cell>
          <cell r="C50">
            <v>723</v>
          </cell>
        </row>
        <row r="51">
          <cell r="L51">
            <v>265</v>
          </cell>
        </row>
        <row r="52">
          <cell r="L52">
            <v>6019</v>
          </cell>
        </row>
        <row r="53">
          <cell r="L53">
            <v>23</v>
          </cell>
        </row>
        <row r="56">
          <cell r="L56">
            <v>17</v>
          </cell>
        </row>
        <row r="57">
          <cell r="L57">
            <v>8</v>
          </cell>
        </row>
        <row r="66">
          <cell r="N66">
            <v>31</v>
          </cell>
        </row>
        <row r="69">
          <cell r="B69">
            <v>29</v>
          </cell>
          <cell r="C69">
            <v>29</v>
          </cell>
          <cell r="G69">
            <v>98</v>
          </cell>
          <cell r="H69">
            <v>12</v>
          </cell>
        </row>
        <row r="70">
          <cell r="B70">
            <v>40</v>
          </cell>
          <cell r="C70">
            <v>30</v>
          </cell>
          <cell r="D70">
            <v>4</v>
          </cell>
          <cell r="E70">
            <v>6</v>
          </cell>
          <cell r="G70">
            <v>267</v>
          </cell>
          <cell r="H70">
            <v>22</v>
          </cell>
        </row>
        <row r="71">
          <cell r="B71">
            <v>15</v>
          </cell>
          <cell r="C71">
            <v>13</v>
          </cell>
          <cell r="D71">
            <v>0</v>
          </cell>
          <cell r="E71">
            <v>2</v>
          </cell>
          <cell r="G71">
            <v>90</v>
          </cell>
          <cell r="H71">
            <v>9</v>
          </cell>
        </row>
        <row r="72">
          <cell r="B72">
            <v>13</v>
          </cell>
          <cell r="C72">
            <v>10</v>
          </cell>
          <cell r="E72">
            <v>3</v>
          </cell>
          <cell r="G72">
            <v>50</v>
          </cell>
          <cell r="H72">
            <v>8</v>
          </cell>
        </row>
        <row r="73">
          <cell r="B73">
            <v>20</v>
          </cell>
          <cell r="C73">
            <v>19</v>
          </cell>
          <cell r="E73">
            <v>1</v>
          </cell>
          <cell r="G73">
            <v>98</v>
          </cell>
          <cell r="H73">
            <v>15</v>
          </cell>
        </row>
        <row r="74">
          <cell r="B74">
            <v>26</v>
          </cell>
          <cell r="C74">
            <v>23</v>
          </cell>
          <cell r="E74">
            <v>3</v>
          </cell>
          <cell r="G74">
            <v>125</v>
          </cell>
          <cell r="H74">
            <v>10</v>
          </cell>
        </row>
        <row r="75">
          <cell r="B75">
            <v>46</v>
          </cell>
          <cell r="C75">
            <v>24</v>
          </cell>
          <cell r="D75">
            <v>2</v>
          </cell>
          <cell r="E75">
            <v>19</v>
          </cell>
          <cell r="G75">
            <v>255</v>
          </cell>
          <cell r="H75">
            <v>15</v>
          </cell>
        </row>
        <row r="76">
          <cell r="B76">
            <v>147</v>
          </cell>
          <cell r="C76">
            <v>130</v>
          </cell>
          <cell r="D76">
            <v>14</v>
          </cell>
          <cell r="E76">
            <v>1</v>
          </cell>
          <cell r="G76">
            <v>55</v>
          </cell>
          <cell r="H76">
            <v>17</v>
          </cell>
        </row>
        <row r="79">
          <cell r="B79">
            <v>45</v>
          </cell>
          <cell r="C79">
            <v>45</v>
          </cell>
          <cell r="G79">
            <v>266</v>
          </cell>
          <cell r="H79">
            <v>13</v>
          </cell>
        </row>
        <row r="80">
          <cell r="B80">
            <v>73</v>
          </cell>
          <cell r="C80">
            <v>55</v>
          </cell>
          <cell r="E80">
            <v>18</v>
          </cell>
          <cell r="G80">
            <v>280</v>
          </cell>
          <cell r="H80">
            <v>11</v>
          </cell>
        </row>
        <row r="81">
          <cell r="B81">
            <v>24</v>
          </cell>
          <cell r="C81">
            <v>20</v>
          </cell>
          <cell r="E81">
            <v>3</v>
          </cell>
          <cell r="G81">
            <v>130</v>
          </cell>
          <cell r="H81">
            <v>5</v>
          </cell>
        </row>
        <row r="83">
          <cell r="B83">
            <v>14</v>
          </cell>
          <cell r="C83">
            <v>14</v>
          </cell>
          <cell r="G83">
            <v>85</v>
          </cell>
          <cell r="H83">
            <v>7</v>
          </cell>
        </row>
        <row r="84">
          <cell r="B84">
            <v>5</v>
          </cell>
          <cell r="C84">
            <v>3</v>
          </cell>
          <cell r="D84">
            <v>1</v>
          </cell>
          <cell r="E84">
            <v>1</v>
          </cell>
          <cell r="G84">
            <v>53</v>
          </cell>
          <cell r="H84">
            <v>7</v>
          </cell>
        </row>
        <row r="85">
          <cell r="B85">
            <v>4</v>
          </cell>
          <cell r="C85">
            <v>4</v>
          </cell>
          <cell r="G85">
            <v>24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4</v>
          </cell>
          <cell r="E98">
            <v>1</v>
          </cell>
          <cell r="F98">
            <v>4</v>
          </cell>
          <cell r="G98">
            <v>1</v>
          </cell>
          <cell r="H98">
            <v>2</v>
          </cell>
          <cell r="I98">
            <v>1</v>
          </cell>
          <cell r="J98">
            <v>1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8">
        <row r="13">
          <cell r="J13">
            <v>379</v>
          </cell>
          <cell r="K13">
            <v>0</v>
          </cell>
        </row>
        <row r="14">
          <cell r="B14">
            <v>272</v>
          </cell>
          <cell r="C14">
            <v>589</v>
          </cell>
          <cell r="J14">
            <v>3630</v>
          </cell>
          <cell r="K14">
            <v>0</v>
          </cell>
        </row>
        <row r="15">
          <cell r="B15">
            <v>9</v>
          </cell>
          <cell r="C15">
            <v>22</v>
          </cell>
          <cell r="J15">
            <v>1121</v>
          </cell>
          <cell r="K15">
            <v>0</v>
          </cell>
        </row>
        <row r="16">
          <cell r="B16">
            <v>72</v>
          </cell>
          <cell r="C16">
            <v>226</v>
          </cell>
          <cell r="J16">
            <v>981</v>
          </cell>
          <cell r="K16">
            <v>0</v>
          </cell>
        </row>
        <row r="17">
          <cell r="B17">
            <v>165</v>
          </cell>
          <cell r="C17">
            <v>271</v>
          </cell>
          <cell r="J17">
            <v>0</v>
          </cell>
          <cell r="K17">
            <v>0</v>
          </cell>
        </row>
        <row r="18">
          <cell r="B18">
            <v>829</v>
          </cell>
          <cell r="C18">
            <v>777</v>
          </cell>
          <cell r="J18">
            <v>0</v>
          </cell>
          <cell r="K18">
            <v>0</v>
          </cell>
        </row>
        <row r="19">
          <cell r="B19">
            <v>141</v>
          </cell>
          <cell r="C19">
            <v>289</v>
          </cell>
          <cell r="J19">
            <v>0</v>
          </cell>
          <cell r="K19">
            <v>0</v>
          </cell>
        </row>
        <row r="20">
          <cell r="B20">
            <v>1</v>
          </cell>
          <cell r="C20">
            <v>19</v>
          </cell>
          <cell r="J20">
            <v>0</v>
          </cell>
          <cell r="K20">
            <v>0</v>
          </cell>
        </row>
        <row r="21">
          <cell r="B21">
            <v>75</v>
          </cell>
          <cell r="C21">
            <v>281</v>
          </cell>
          <cell r="J21">
            <v>121</v>
          </cell>
          <cell r="K21">
            <v>0</v>
          </cell>
        </row>
        <row r="22">
          <cell r="B22">
            <v>31</v>
          </cell>
          <cell r="C22">
            <v>73</v>
          </cell>
          <cell r="J22">
            <v>712</v>
          </cell>
          <cell r="K22">
            <v>0</v>
          </cell>
        </row>
        <row r="23">
          <cell r="B23">
            <v>103</v>
          </cell>
          <cell r="C23">
            <v>239</v>
          </cell>
          <cell r="J23">
            <v>170</v>
          </cell>
          <cell r="K23">
            <v>0</v>
          </cell>
        </row>
        <row r="24">
          <cell r="B24">
            <v>124</v>
          </cell>
          <cell r="C24">
            <v>252</v>
          </cell>
          <cell r="J24">
            <v>0</v>
          </cell>
          <cell r="K24">
            <v>0</v>
          </cell>
        </row>
        <row r="25">
          <cell r="B25">
            <v>47</v>
          </cell>
          <cell r="C25">
            <v>445</v>
          </cell>
          <cell r="J25">
            <v>87</v>
          </cell>
          <cell r="K25">
            <v>0</v>
          </cell>
        </row>
        <row r="26">
          <cell r="B26">
            <v>70</v>
          </cell>
          <cell r="C26">
            <v>139</v>
          </cell>
          <cell r="J26">
            <v>0</v>
          </cell>
          <cell r="K26">
            <v>0</v>
          </cell>
        </row>
        <row r="27">
          <cell r="B27">
            <v>23</v>
          </cell>
          <cell r="C27">
            <v>70</v>
          </cell>
          <cell r="J27">
            <v>0</v>
          </cell>
          <cell r="K27">
            <v>0</v>
          </cell>
        </row>
        <row r="28">
          <cell r="B28">
            <v>3</v>
          </cell>
          <cell r="C28">
            <v>12</v>
          </cell>
          <cell r="J28">
            <v>0</v>
          </cell>
          <cell r="K28">
            <v>0</v>
          </cell>
        </row>
        <row r="29">
          <cell r="B29">
            <v>17</v>
          </cell>
          <cell r="C29">
            <v>43</v>
          </cell>
          <cell r="K29">
            <v>226</v>
          </cell>
        </row>
        <row r="30">
          <cell r="B30">
            <v>54</v>
          </cell>
          <cell r="C30">
            <v>382</v>
          </cell>
          <cell r="J30">
            <v>1370</v>
          </cell>
        </row>
        <row r="31">
          <cell r="B31">
            <v>8</v>
          </cell>
          <cell r="C31">
            <v>63</v>
          </cell>
          <cell r="J31">
            <v>16212</v>
          </cell>
          <cell r="K31">
            <v>29804</v>
          </cell>
        </row>
        <row r="32">
          <cell r="B32">
            <v>42</v>
          </cell>
          <cell r="C32">
            <v>35</v>
          </cell>
          <cell r="J32">
            <v>300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B34">
            <v>48</v>
          </cell>
          <cell r="C34">
            <v>60</v>
          </cell>
          <cell r="J34">
            <v>4270</v>
          </cell>
          <cell r="K34">
            <v>0</v>
          </cell>
        </row>
        <row r="35">
          <cell r="B35">
            <v>18</v>
          </cell>
          <cell r="C35">
            <v>45</v>
          </cell>
          <cell r="L35">
            <v>0</v>
          </cell>
        </row>
        <row r="36">
          <cell r="B36">
            <v>25</v>
          </cell>
          <cell r="C36">
            <v>118</v>
          </cell>
          <cell r="L36">
            <v>179</v>
          </cell>
        </row>
        <row r="37">
          <cell r="B37">
            <v>0</v>
          </cell>
          <cell r="C37">
            <v>0</v>
          </cell>
          <cell r="L37">
            <v>3</v>
          </cell>
        </row>
        <row r="38">
          <cell r="B38">
            <v>71</v>
          </cell>
          <cell r="C38">
            <v>118</v>
          </cell>
          <cell r="L38">
            <v>0</v>
          </cell>
        </row>
        <row r="39">
          <cell r="B39">
            <v>122</v>
          </cell>
          <cell r="C39">
            <v>127</v>
          </cell>
          <cell r="L39">
            <v>0</v>
          </cell>
        </row>
        <row r="40">
          <cell r="B40">
            <v>202</v>
          </cell>
          <cell r="C40">
            <v>333</v>
          </cell>
          <cell r="L40">
            <v>268</v>
          </cell>
        </row>
        <row r="41">
          <cell r="B41">
            <v>260</v>
          </cell>
          <cell r="C41">
            <v>446</v>
          </cell>
          <cell r="L41">
            <v>1</v>
          </cell>
        </row>
        <row r="42">
          <cell r="B42">
            <v>21</v>
          </cell>
          <cell r="C42">
            <v>43</v>
          </cell>
          <cell r="L42">
            <v>0</v>
          </cell>
        </row>
        <row r="43">
          <cell r="B43">
            <v>20</v>
          </cell>
          <cell r="C43">
            <v>15</v>
          </cell>
          <cell r="L43">
            <v>106</v>
          </cell>
        </row>
        <row r="44">
          <cell r="B44">
            <v>0</v>
          </cell>
          <cell r="C44">
            <v>0</v>
          </cell>
        </row>
        <row r="45">
          <cell r="B45">
            <v>64</v>
          </cell>
          <cell r="C45">
            <v>129</v>
          </cell>
        </row>
        <row r="46">
          <cell r="B46">
            <v>0</v>
          </cell>
          <cell r="C46">
            <v>4</v>
          </cell>
        </row>
        <row r="47">
          <cell r="B47">
            <v>14</v>
          </cell>
          <cell r="C47">
            <v>44</v>
          </cell>
          <cell r="L47">
            <v>346</v>
          </cell>
        </row>
        <row r="48">
          <cell r="B48">
            <v>126</v>
          </cell>
          <cell r="C48">
            <v>169</v>
          </cell>
          <cell r="L48">
            <v>10</v>
          </cell>
        </row>
        <row r="49">
          <cell r="B49">
            <v>222</v>
          </cell>
          <cell r="L49">
            <v>377</v>
          </cell>
        </row>
        <row r="50">
          <cell r="B50">
            <v>1648</v>
          </cell>
          <cell r="C50">
            <v>172</v>
          </cell>
          <cell r="L50">
            <v>0</v>
          </cell>
        </row>
        <row r="51">
          <cell r="L51">
            <v>239</v>
          </cell>
        </row>
        <row r="52">
          <cell r="L52">
            <v>6901</v>
          </cell>
        </row>
        <row r="53">
          <cell r="L53">
            <v>25</v>
          </cell>
        </row>
        <row r="54">
          <cell r="L54">
            <v>0</v>
          </cell>
        </row>
        <row r="55">
          <cell r="L55">
            <v>40</v>
          </cell>
        </row>
        <row r="56">
          <cell r="L56">
            <v>2</v>
          </cell>
        </row>
        <row r="57">
          <cell r="L57">
            <v>9</v>
          </cell>
        </row>
        <row r="66">
          <cell r="N66">
            <v>28</v>
          </cell>
        </row>
        <row r="69">
          <cell r="B69">
            <v>12</v>
          </cell>
          <cell r="C69">
            <v>12</v>
          </cell>
          <cell r="D69">
            <v>0</v>
          </cell>
          <cell r="E69">
            <v>0</v>
          </cell>
          <cell r="G69">
            <v>44</v>
          </cell>
          <cell r="H69">
            <v>12</v>
          </cell>
        </row>
        <row r="70">
          <cell r="B70">
            <v>86</v>
          </cell>
          <cell r="C70">
            <v>68</v>
          </cell>
          <cell r="D70">
            <v>13</v>
          </cell>
          <cell r="E70">
            <v>5</v>
          </cell>
          <cell r="G70">
            <v>173</v>
          </cell>
          <cell r="H70">
            <v>22</v>
          </cell>
        </row>
        <row r="71">
          <cell r="B71">
            <v>14</v>
          </cell>
          <cell r="C71">
            <v>12</v>
          </cell>
          <cell r="D71">
            <v>0</v>
          </cell>
          <cell r="E71">
            <v>2</v>
          </cell>
          <cell r="G71">
            <v>63</v>
          </cell>
          <cell r="H71">
            <v>11</v>
          </cell>
        </row>
        <row r="72">
          <cell r="B72">
            <v>5</v>
          </cell>
          <cell r="C72">
            <v>5</v>
          </cell>
          <cell r="D72">
            <v>0</v>
          </cell>
          <cell r="E72">
            <v>0</v>
          </cell>
          <cell r="G72">
            <v>39</v>
          </cell>
          <cell r="H72">
            <v>8</v>
          </cell>
        </row>
        <row r="73">
          <cell r="B73">
            <v>22</v>
          </cell>
          <cell r="C73">
            <v>22</v>
          </cell>
          <cell r="D73">
            <v>0</v>
          </cell>
          <cell r="E73">
            <v>0</v>
          </cell>
          <cell r="G73">
            <v>39</v>
          </cell>
          <cell r="H73">
            <v>15</v>
          </cell>
        </row>
        <row r="74">
          <cell r="B74">
            <v>10</v>
          </cell>
          <cell r="C74">
            <v>10</v>
          </cell>
          <cell r="D74">
            <v>0</v>
          </cell>
          <cell r="E74">
            <v>0</v>
          </cell>
          <cell r="G74">
            <v>45</v>
          </cell>
          <cell r="H74">
            <v>14</v>
          </cell>
        </row>
        <row r="75">
          <cell r="B75">
            <v>15</v>
          </cell>
          <cell r="C75">
            <v>13</v>
          </cell>
          <cell r="D75">
            <v>0</v>
          </cell>
          <cell r="E75">
            <v>2</v>
          </cell>
          <cell r="G75">
            <v>51</v>
          </cell>
          <cell r="H75">
            <v>15</v>
          </cell>
        </row>
        <row r="76">
          <cell r="B76">
            <v>123</v>
          </cell>
          <cell r="C76">
            <v>123</v>
          </cell>
          <cell r="D76">
            <v>0</v>
          </cell>
          <cell r="E76">
            <v>0</v>
          </cell>
          <cell r="G76">
            <v>462</v>
          </cell>
          <cell r="H76">
            <v>17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33</v>
          </cell>
          <cell r="C79">
            <v>33</v>
          </cell>
          <cell r="D79">
            <v>0</v>
          </cell>
          <cell r="E79">
            <v>0</v>
          </cell>
          <cell r="G79">
            <v>93</v>
          </cell>
          <cell r="H79">
            <v>10</v>
          </cell>
        </row>
        <row r="80">
          <cell r="B80">
            <v>35</v>
          </cell>
          <cell r="C80">
            <v>34</v>
          </cell>
          <cell r="D80">
            <v>1</v>
          </cell>
          <cell r="E80">
            <v>0</v>
          </cell>
          <cell r="G80">
            <v>257</v>
          </cell>
          <cell r="H80">
            <v>16</v>
          </cell>
        </row>
        <row r="81">
          <cell r="B81">
            <v>14</v>
          </cell>
          <cell r="C81">
            <v>13</v>
          </cell>
          <cell r="D81">
            <v>0</v>
          </cell>
          <cell r="E81">
            <v>1</v>
          </cell>
          <cell r="G81">
            <v>157</v>
          </cell>
          <cell r="H81">
            <v>19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7</v>
          </cell>
          <cell r="C83">
            <v>0</v>
          </cell>
          <cell r="D83">
            <v>0</v>
          </cell>
          <cell r="E83">
            <v>0</v>
          </cell>
          <cell r="G83">
            <v>38</v>
          </cell>
          <cell r="H83">
            <v>15</v>
          </cell>
        </row>
        <row r="84">
          <cell r="B84">
            <v>5</v>
          </cell>
          <cell r="C84">
            <v>2</v>
          </cell>
          <cell r="D84">
            <v>0</v>
          </cell>
          <cell r="E84">
            <v>3</v>
          </cell>
          <cell r="G84">
            <v>6</v>
          </cell>
          <cell r="H84">
            <v>7</v>
          </cell>
        </row>
        <row r="85">
          <cell r="B85">
            <v>15</v>
          </cell>
          <cell r="C85">
            <v>15</v>
          </cell>
          <cell r="D85">
            <v>0</v>
          </cell>
          <cell r="E85">
            <v>0</v>
          </cell>
          <cell r="G85">
            <v>40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9">
        <row r="13">
          <cell r="J13">
            <v>390</v>
          </cell>
        </row>
        <row r="14">
          <cell r="B14">
            <v>484</v>
          </cell>
          <cell r="C14">
            <v>711</v>
          </cell>
          <cell r="J14">
            <v>3347</v>
          </cell>
          <cell r="K14">
            <v>0</v>
          </cell>
        </row>
        <row r="15">
          <cell r="B15">
            <v>13</v>
          </cell>
          <cell r="C15">
            <v>25</v>
          </cell>
          <cell r="J15">
            <v>777</v>
          </cell>
          <cell r="K15">
            <v>0</v>
          </cell>
        </row>
        <row r="16">
          <cell r="B16">
            <v>75</v>
          </cell>
          <cell r="C16">
            <v>313</v>
          </cell>
          <cell r="J16">
            <v>1108</v>
          </cell>
          <cell r="K16">
            <v>0</v>
          </cell>
        </row>
        <row r="17">
          <cell r="B17">
            <v>160</v>
          </cell>
          <cell r="C17">
            <v>332</v>
          </cell>
          <cell r="J17">
            <v>0</v>
          </cell>
          <cell r="K17">
            <v>0</v>
          </cell>
        </row>
        <row r="18">
          <cell r="B18">
            <v>769</v>
          </cell>
          <cell r="C18">
            <v>726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355</v>
          </cell>
          <cell r="J19">
            <v>0</v>
          </cell>
          <cell r="K19">
            <v>0</v>
          </cell>
        </row>
        <row r="20">
          <cell r="B20">
            <v>7</v>
          </cell>
          <cell r="C20">
            <v>16</v>
          </cell>
          <cell r="J20">
            <v>0</v>
          </cell>
          <cell r="K20">
            <v>0</v>
          </cell>
        </row>
        <row r="21">
          <cell r="B21">
            <v>65</v>
          </cell>
          <cell r="C21">
            <v>231</v>
          </cell>
          <cell r="J21">
            <v>88</v>
          </cell>
          <cell r="K21">
            <v>0</v>
          </cell>
        </row>
        <row r="22">
          <cell r="B22">
            <v>17</v>
          </cell>
          <cell r="C22">
            <v>86</v>
          </cell>
          <cell r="J22">
            <v>732</v>
          </cell>
          <cell r="K22">
            <v>0</v>
          </cell>
        </row>
        <row r="23">
          <cell r="B23">
            <v>89</v>
          </cell>
          <cell r="C23">
            <v>269</v>
          </cell>
          <cell r="J23">
            <v>200</v>
          </cell>
        </row>
        <row r="24">
          <cell r="B24">
            <v>156</v>
          </cell>
          <cell r="C24">
            <v>328</v>
          </cell>
          <cell r="J24">
            <v>0</v>
          </cell>
          <cell r="K24">
            <v>0</v>
          </cell>
        </row>
        <row r="25">
          <cell r="B25">
            <v>67</v>
          </cell>
          <cell r="C25">
            <v>394</v>
          </cell>
          <cell r="J25">
            <v>75</v>
          </cell>
        </row>
        <row r="26">
          <cell r="B26">
            <v>68</v>
          </cell>
          <cell r="C26">
            <v>302</v>
          </cell>
          <cell r="J26">
            <v>0</v>
          </cell>
          <cell r="K26">
            <v>0</v>
          </cell>
        </row>
        <row r="27">
          <cell r="B27">
            <v>48</v>
          </cell>
          <cell r="C27">
            <v>73</v>
          </cell>
          <cell r="J27">
            <v>0</v>
          </cell>
          <cell r="K27">
            <v>0</v>
          </cell>
        </row>
        <row r="28">
          <cell r="B28">
            <v>10</v>
          </cell>
          <cell r="C28">
            <v>17</v>
          </cell>
          <cell r="J28">
            <v>0</v>
          </cell>
          <cell r="K28">
            <v>0</v>
          </cell>
        </row>
        <row r="29">
          <cell r="B29">
            <v>15</v>
          </cell>
          <cell r="C29">
            <v>39</v>
          </cell>
          <cell r="K29">
            <v>202</v>
          </cell>
        </row>
        <row r="30">
          <cell r="B30">
            <v>67</v>
          </cell>
          <cell r="C30">
            <v>387</v>
          </cell>
          <cell r="J30">
            <v>1871</v>
          </cell>
        </row>
        <row r="31">
          <cell r="B31">
            <v>24</v>
          </cell>
          <cell r="C31">
            <v>62</v>
          </cell>
          <cell r="J31">
            <v>16891</v>
          </cell>
          <cell r="K31">
            <v>30424</v>
          </cell>
        </row>
        <row r="32">
          <cell r="B32">
            <v>42</v>
          </cell>
          <cell r="C32">
            <v>39</v>
          </cell>
          <cell r="J32">
            <v>363</v>
          </cell>
        </row>
        <row r="33">
          <cell r="B33">
            <v>0</v>
          </cell>
          <cell r="C33">
            <v>0</v>
          </cell>
          <cell r="J33">
            <v>25</v>
          </cell>
          <cell r="K33">
            <v>0</v>
          </cell>
        </row>
        <row r="34">
          <cell r="B34">
            <v>47</v>
          </cell>
          <cell r="C34">
            <v>90</v>
          </cell>
          <cell r="J34">
            <v>4676</v>
          </cell>
          <cell r="K34">
            <v>0</v>
          </cell>
        </row>
        <row r="35">
          <cell r="B35">
            <v>8</v>
          </cell>
          <cell r="C35">
            <v>81</v>
          </cell>
          <cell r="L35">
            <v>0</v>
          </cell>
        </row>
        <row r="36">
          <cell r="B36">
            <v>30</v>
          </cell>
          <cell r="C36">
            <v>52</v>
          </cell>
          <cell r="L36">
            <v>290</v>
          </cell>
        </row>
        <row r="37">
          <cell r="B37">
            <v>0</v>
          </cell>
          <cell r="C37">
            <v>0</v>
          </cell>
          <cell r="L37">
            <v>6</v>
          </cell>
        </row>
        <row r="38">
          <cell r="B38">
            <v>83</v>
          </cell>
          <cell r="C38">
            <v>139</v>
          </cell>
          <cell r="L38">
            <v>0</v>
          </cell>
        </row>
        <row r="39">
          <cell r="B39">
            <v>144</v>
          </cell>
          <cell r="C39">
            <v>166</v>
          </cell>
          <cell r="L39">
            <v>0</v>
          </cell>
        </row>
        <row r="40">
          <cell r="B40">
            <v>201</v>
          </cell>
          <cell r="C40">
            <v>215</v>
          </cell>
        </row>
        <row r="41">
          <cell r="B41">
            <v>145</v>
          </cell>
          <cell r="C41">
            <v>622</v>
          </cell>
          <cell r="L41">
            <v>0</v>
          </cell>
        </row>
        <row r="42">
          <cell r="B42">
            <v>26</v>
          </cell>
          <cell r="C42">
            <v>68</v>
          </cell>
        </row>
        <row r="43">
          <cell r="B43">
            <v>65</v>
          </cell>
          <cell r="C43">
            <v>16</v>
          </cell>
          <cell r="L43">
            <v>54</v>
          </cell>
        </row>
        <row r="44">
          <cell r="B44">
            <v>0</v>
          </cell>
          <cell r="C44">
            <v>0</v>
          </cell>
        </row>
        <row r="45">
          <cell r="B45">
            <v>38</v>
          </cell>
          <cell r="C45">
            <v>201</v>
          </cell>
        </row>
        <row r="46">
          <cell r="B46">
            <v>0</v>
          </cell>
          <cell r="C46">
            <v>2</v>
          </cell>
        </row>
        <row r="47">
          <cell r="B47">
            <v>12</v>
          </cell>
          <cell r="C47">
            <v>28</v>
          </cell>
          <cell r="L47">
            <v>314</v>
          </cell>
        </row>
        <row r="48">
          <cell r="B48">
            <v>77</v>
          </cell>
          <cell r="C48">
            <v>175</v>
          </cell>
          <cell r="L48">
            <v>31</v>
          </cell>
        </row>
        <row r="49">
          <cell r="B49">
            <v>82</v>
          </cell>
          <cell r="C49">
            <v>123</v>
          </cell>
          <cell r="L49">
            <v>339</v>
          </cell>
        </row>
        <row r="50">
          <cell r="B50">
            <v>1129</v>
          </cell>
          <cell r="C50">
            <v>237</v>
          </cell>
          <cell r="L50">
            <v>1</v>
          </cell>
        </row>
        <row r="51">
          <cell r="L51">
            <v>15</v>
          </cell>
        </row>
        <row r="52">
          <cell r="L52">
            <v>6961</v>
          </cell>
        </row>
        <row r="53">
          <cell r="L53">
            <v>35</v>
          </cell>
        </row>
        <row r="54">
          <cell r="L54">
            <v>0</v>
          </cell>
        </row>
        <row r="55">
          <cell r="L55">
            <v>35</v>
          </cell>
        </row>
        <row r="56">
          <cell r="L56">
            <v>4</v>
          </cell>
        </row>
        <row r="57">
          <cell r="L57">
            <v>6</v>
          </cell>
        </row>
        <row r="66">
          <cell r="N66">
            <v>31</v>
          </cell>
        </row>
        <row r="69">
          <cell r="B69">
            <v>73</v>
          </cell>
          <cell r="C69">
            <v>73</v>
          </cell>
          <cell r="G69">
            <v>57</v>
          </cell>
          <cell r="H69">
            <v>12</v>
          </cell>
        </row>
        <row r="70">
          <cell r="B70">
            <v>176</v>
          </cell>
          <cell r="C70">
            <v>140</v>
          </cell>
          <cell r="D70">
            <v>17</v>
          </cell>
          <cell r="E70">
            <v>19</v>
          </cell>
          <cell r="G70">
            <v>173</v>
          </cell>
          <cell r="H70">
            <v>22</v>
          </cell>
        </row>
        <row r="71">
          <cell r="B71">
            <v>42</v>
          </cell>
          <cell r="C71">
            <v>42</v>
          </cell>
          <cell r="G71">
            <v>85</v>
          </cell>
          <cell r="H71">
            <v>9</v>
          </cell>
        </row>
        <row r="72">
          <cell r="B72">
            <v>43</v>
          </cell>
          <cell r="C72">
            <v>41</v>
          </cell>
          <cell r="E72">
            <v>2</v>
          </cell>
          <cell r="G72">
            <v>70</v>
          </cell>
          <cell r="H72">
            <v>8</v>
          </cell>
        </row>
        <row r="73">
          <cell r="B73">
            <v>81</v>
          </cell>
          <cell r="C73">
            <v>77</v>
          </cell>
          <cell r="E73">
            <v>4</v>
          </cell>
          <cell r="G73">
            <v>101</v>
          </cell>
          <cell r="H73">
            <v>15</v>
          </cell>
        </row>
        <row r="74">
          <cell r="B74">
            <v>29</v>
          </cell>
          <cell r="C74">
            <v>26</v>
          </cell>
          <cell r="E74">
            <v>3</v>
          </cell>
          <cell r="G74">
            <v>100</v>
          </cell>
          <cell r="H74">
            <v>10</v>
          </cell>
        </row>
        <row r="75">
          <cell r="B75">
            <v>106</v>
          </cell>
          <cell r="C75">
            <v>83</v>
          </cell>
          <cell r="E75">
            <v>23</v>
          </cell>
          <cell r="G75">
            <v>260</v>
          </cell>
          <cell r="H75">
            <v>12</v>
          </cell>
        </row>
        <row r="76">
          <cell r="B76">
            <v>425</v>
          </cell>
          <cell r="C76">
            <v>406</v>
          </cell>
          <cell r="E76">
            <v>18</v>
          </cell>
          <cell r="G76">
            <v>625</v>
          </cell>
          <cell r="H76">
            <v>17</v>
          </cell>
        </row>
        <row r="79">
          <cell r="B79">
            <v>173</v>
          </cell>
          <cell r="C79">
            <v>171</v>
          </cell>
          <cell r="E79">
            <v>2</v>
          </cell>
          <cell r="G79">
            <v>194</v>
          </cell>
          <cell r="H79">
            <v>10</v>
          </cell>
        </row>
        <row r="80">
          <cell r="B80">
            <v>136</v>
          </cell>
          <cell r="C80">
            <v>120</v>
          </cell>
          <cell r="D80">
            <v>6</v>
          </cell>
          <cell r="E80">
            <v>10</v>
          </cell>
          <cell r="G80">
            <v>330</v>
          </cell>
          <cell r="H80">
            <v>16</v>
          </cell>
        </row>
        <row r="81">
          <cell r="B81">
            <v>27</v>
          </cell>
          <cell r="C81">
            <v>25</v>
          </cell>
          <cell r="E81">
            <v>2</v>
          </cell>
          <cell r="G81">
            <v>95</v>
          </cell>
          <cell r="H81">
            <v>19</v>
          </cell>
        </row>
        <row r="82">
          <cell r="B82">
            <v>0</v>
          </cell>
          <cell r="C82">
            <v>0</v>
          </cell>
        </row>
        <row r="83">
          <cell r="B83">
            <v>37</v>
          </cell>
          <cell r="C83">
            <v>37</v>
          </cell>
          <cell r="G83">
            <v>76</v>
          </cell>
          <cell r="H83">
            <v>7</v>
          </cell>
        </row>
        <row r="84">
          <cell r="B84">
            <v>36</v>
          </cell>
          <cell r="C84">
            <v>24</v>
          </cell>
          <cell r="D84">
            <v>2</v>
          </cell>
          <cell r="E84">
            <v>10</v>
          </cell>
          <cell r="G84">
            <v>3</v>
          </cell>
          <cell r="H84">
            <v>7</v>
          </cell>
        </row>
        <row r="85">
          <cell r="B85">
            <v>121</v>
          </cell>
          <cell r="C85">
            <v>118</v>
          </cell>
          <cell r="D85">
            <v>4</v>
          </cell>
          <cell r="G85">
            <v>9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1</v>
          </cell>
          <cell r="D98">
            <v>3</v>
          </cell>
          <cell r="E98">
            <v>7</v>
          </cell>
          <cell r="F98">
            <v>3</v>
          </cell>
          <cell r="G98">
            <v>2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view="pageBreakPreview" zoomScaleNormal="100" zoomScaleSheetLayoutView="100" workbookViewId="0">
      <selection activeCell="K4" sqref="K4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12.855468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1.42578125" customWidth="1"/>
    <col min="12" max="12" width="11" customWidth="1"/>
    <col min="13" max="13" width="5.140625" customWidth="1"/>
    <col min="14" max="14" width="8.85546875" customWidth="1"/>
    <col min="15" max="15" width="10.140625" customWidth="1"/>
    <col min="17" max="17" width="12.28515625" bestFit="1" customWidth="1"/>
    <col min="19" max="20" width="11.42578125" customWidth="1"/>
  </cols>
  <sheetData>
    <row r="1" spans="1:17" ht="19.5" x14ac:dyDescent="0.4">
      <c r="A1" s="1" t="s">
        <v>0</v>
      </c>
      <c r="D1" s="164"/>
      <c r="E1" s="164"/>
      <c r="F1" s="164"/>
      <c r="G1" s="164"/>
      <c r="L1" s="2" t="s">
        <v>1</v>
      </c>
    </row>
    <row r="2" spans="1:17" x14ac:dyDescent="0.25">
      <c r="A2" t="s">
        <v>2</v>
      </c>
      <c r="D2" s="164"/>
      <c r="E2" s="164"/>
      <c r="F2" s="164"/>
      <c r="G2" s="164"/>
    </row>
    <row r="3" spans="1:17" x14ac:dyDescent="0.25">
      <c r="A3" s="3" t="s">
        <v>3</v>
      </c>
      <c r="D3" s="164"/>
      <c r="E3" s="164"/>
      <c r="F3" s="164"/>
      <c r="G3" s="164"/>
    </row>
    <row r="4" spans="1:17" ht="15" customHeight="1" x14ac:dyDescent="0.25">
      <c r="D4" s="164"/>
      <c r="E4" s="164"/>
      <c r="F4" s="164"/>
      <c r="G4" s="164"/>
      <c r="N4" s="165"/>
      <c r="O4" s="165"/>
      <c r="P4" s="165"/>
      <c r="Q4" s="165"/>
    </row>
    <row r="5" spans="1:17" x14ac:dyDescent="0.25">
      <c r="A5" s="166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N5" s="165"/>
      <c r="O5" s="165"/>
      <c r="P5" s="165"/>
      <c r="Q5" s="165"/>
    </row>
    <row r="6" spans="1:17" ht="15.75" x14ac:dyDescent="0.3">
      <c r="A6" s="167" t="s">
        <v>5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N6" s="168" t="s">
        <v>6</v>
      </c>
      <c r="O6" s="168"/>
      <c r="P6" s="168"/>
      <c r="Q6" s="168"/>
    </row>
    <row r="7" spans="1:17" ht="15.75" x14ac:dyDescent="0.25">
      <c r="A7" s="4" t="s">
        <v>7</v>
      </c>
      <c r="B7" s="5" t="str">
        <f>'[1]67-A'!B14</f>
        <v>O</v>
      </c>
      <c r="C7" s="169" t="s">
        <v>8</v>
      </c>
      <c r="D7" s="169"/>
      <c r="E7" s="170" t="str">
        <f>'[1]67-A'!E14:G14</f>
        <v>DISTRITO_NACIONAL</v>
      </c>
      <c r="F7" s="170"/>
      <c r="G7" s="170"/>
      <c r="H7" s="171" t="s">
        <v>9</v>
      </c>
      <c r="I7" s="171"/>
      <c r="J7" s="172" t="str">
        <f>'[1]67-A'!J14:K14</f>
        <v>AREA IV</v>
      </c>
      <c r="K7" s="172"/>
      <c r="L7" s="6"/>
      <c r="M7" s="7"/>
      <c r="N7" s="168"/>
      <c r="O7" s="168"/>
      <c r="P7" s="168"/>
      <c r="Q7" s="168"/>
    </row>
    <row r="8" spans="1:17" ht="15.75" customHeight="1" x14ac:dyDescent="0.25">
      <c r="A8" s="4" t="s">
        <v>10</v>
      </c>
      <c r="B8" s="173" t="str">
        <f>'[1]67-A'!B15:D15</f>
        <v>HOSP. FRANCISCO MOSCOSO PUELLO</v>
      </c>
      <c r="C8" s="173"/>
      <c r="D8" s="173"/>
      <c r="E8" s="173"/>
      <c r="F8" s="4" t="s">
        <v>11</v>
      </c>
      <c r="G8" s="8" t="str">
        <f>'[1]67-A'!G15:I15</f>
        <v>00101A00002</v>
      </c>
      <c r="H8" s="9"/>
      <c r="I8" s="9"/>
      <c r="J8" s="10"/>
      <c r="K8" s="9"/>
      <c r="L8" s="6"/>
    </row>
    <row r="9" spans="1:17" ht="15.75" x14ac:dyDescent="0.25">
      <c r="A9" s="4"/>
      <c r="B9" s="11"/>
      <c r="C9" s="12"/>
      <c r="E9" s="4" t="s">
        <v>12</v>
      </c>
      <c r="F9" s="13">
        <v>2024</v>
      </c>
      <c r="H9" s="14"/>
      <c r="I9" s="14"/>
      <c r="J9" s="10"/>
      <c r="K9" s="9"/>
      <c r="L9" s="6"/>
      <c r="N9" s="168" t="s">
        <v>13</v>
      </c>
      <c r="O9" s="168"/>
      <c r="P9" s="168"/>
      <c r="Q9" s="168"/>
    </row>
    <row r="10" spans="1:17" ht="16.5" thickBot="1" x14ac:dyDescent="0.3">
      <c r="A10" s="174" t="s">
        <v>14</v>
      </c>
      <c r="B10" s="174"/>
      <c r="C10" s="174"/>
      <c r="D10" s="174"/>
      <c r="E10" s="15"/>
      <c r="F10" s="15" t="s">
        <v>15</v>
      </c>
      <c r="G10" s="15"/>
      <c r="H10" s="15"/>
      <c r="I10" s="15"/>
      <c r="J10" s="15"/>
      <c r="K10" s="16"/>
      <c r="L10" s="17"/>
      <c r="N10" s="168"/>
      <c r="O10" s="168"/>
      <c r="P10" s="168"/>
      <c r="Q10" s="168"/>
    </row>
    <row r="11" spans="1:17" x14ac:dyDescent="0.25">
      <c r="A11" s="175" t="s">
        <v>16</v>
      </c>
      <c r="B11" s="18" t="s">
        <v>17</v>
      </c>
      <c r="C11" s="19" t="s">
        <v>18</v>
      </c>
      <c r="D11" s="177" t="s">
        <v>19</v>
      </c>
      <c r="E11" s="20"/>
      <c r="F11" s="179" t="s">
        <v>20</v>
      </c>
      <c r="G11" s="180"/>
      <c r="H11" s="180"/>
      <c r="I11" s="181"/>
      <c r="J11" s="21" t="s">
        <v>21</v>
      </c>
      <c r="K11" s="22" t="s">
        <v>22</v>
      </c>
      <c r="L11" s="185" t="s">
        <v>23</v>
      </c>
      <c r="N11" s="168"/>
      <c r="O11" s="168"/>
      <c r="P11" s="168"/>
      <c r="Q11" s="168"/>
    </row>
    <row r="12" spans="1:17" ht="15.75" customHeight="1" thickBot="1" x14ac:dyDescent="0.3">
      <c r="A12" s="176"/>
      <c r="B12" s="23" t="s">
        <v>24</v>
      </c>
      <c r="C12" s="24" t="s">
        <v>25</v>
      </c>
      <c r="D12" s="178"/>
      <c r="E12" s="20"/>
      <c r="F12" s="182"/>
      <c r="G12" s="183"/>
      <c r="H12" s="183"/>
      <c r="I12" s="184"/>
      <c r="J12" s="25" t="s">
        <v>26</v>
      </c>
      <c r="K12" s="26" t="s">
        <v>27</v>
      </c>
      <c r="L12" s="186"/>
    </row>
    <row r="13" spans="1:17" s="32" customFormat="1" x14ac:dyDescent="0.25">
      <c r="A13" s="27" t="s">
        <v>28</v>
      </c>
      <c r="B13" s="28"/>
      <c r="C13" s="28"/>
      <c r="D13" s="29">
        <f>SUM(C13+B13)</f>
        <v>0</v>
      </c>
      <c r="E13" s="30"/>
      <c r="F13" s="187" t="s">
        <v>29</v>
      </c>
      <c r="G13" s="188"/>
      <c r="H13" s="188"/>
      <c r="I13" s="189"/>
      <c r="J13" s="28">
        <f>SUM([1]Enero!J13+[1]Febrero!J13+[1]Marzo!J13)</f>
        <v>1297</v>
      </c>
      <c r="K13" s="28">
        <f>SUM([1]Enero!K13+[1]Febrero!K13+[1]Marzo!K13)</f>
        <v>0</v>
      </c>
      <c r="L13" s="31">
        <f>SUM(K13+J13)</f>
        <v>1297</v>
      </c>
    </row>
    <row r="14" spans="1:17" x14ac:dyDescent="0.25">
      <c r="A14" s="33" t="s">
        <v>30</v>
      </c>
      <c r="B14" s="28">
        <f>SUM([1]Enero!B14+[1]Febrero!B14+[1]Marzo!B14)</f>
        <v>1268</v>
      </c>
      <c r="C14" s="28">
        <f>SUM([1]Enero!C14+[1]Febrero!C14+[1]Marzo!C14)</f>
        <v>1829</v>
      </c>
      <c r="D14" s="34">
        <f t="shared" ref="D14:D51" si="0">SUM(C14+B14)</f>
        <v>3097</v>
      </c>
      <c r="E14" s="20"/>
      <c r="F14" s="187" t="s">
        <v>31</v>
      </c>
      <c r="G14" s="188"/>
      <c r="H14" s="188"/>
      <c r="I14" s="189"/>
      <c r="J14" s="28">
        <f>SUM([1]Enero!J14+[1]Febrero!J14+[1]Marzo!J14)</f>
        <v>9922</v>
      </c>
      <c r="K14" s="28">
        <f>SUM([1]Enero!K14+[1]Febrero!K14+[1]Marzo!K14)</f>
        <v>0</v>
      </c>
      <c r="L14" s="31">
        <f t="shared" ref="L14:L33" si="1">SUM(K14+J14)</f>
        <v>9922</v>
      </c>
    </row>
    <row r="15" spans="1:17" x14ac:dyDescent="0.25">
      <c r="A15" s="33" t="s">
        <v>32</v>
      </c>
      <c r="B15" s="28">
        <f>SUM([1]Enero!B15+[1]Febrero!B15+[1]Marzo!B15)</f>
        <v>38</v>
      </c>
      <c r="C15" s="28">
        <f>SUM([1]Enero!C15+[1]Febrero!C15+[1]Marzo!C15)</f>
        <v>77</v>
      </c>
      <c r="D15" s="34">
        <f t="shared" si="0"/>
        <v>115</v>
      </c>
      <c r="E15" s="20"/>
      <c r="F15" s="187" t="s">
        <v>33</v>
      </c>
      <c r="G15" s="188"/>
      <c r="H15" s="188"/>
      <c r="I15" s="189"/>
      <c r="J15" s="28">
        <f>SUM([1]Enero!J15+[1]Febrero!J15+[1]Marzo!J15)</f>
        <v>2288</v>
      </c>
      <c r="K15" s="28">
        <f>SUM([1]Enero!K15+[1]Febrero!K15+[1]Marzo!K15)</f>
        <v>0</v>
      </c>
      <c r="L15" s="31">
        <f t="shared" si="1"/>
        <v>2288</v>
      </c>
    </row>
    <row r="16" spans="1:17" x14ac:dyDescent="0.25">
      <c r="A16" s="33" t="s">
        <v>34</v>
      </c>
      <c r="B16" s="28">
        <f>SUM([1]Enero!B16+[1]Febrero!B16+[1]Marzo!B16)</f>
        <v>253</v>
      </c>
      <c r="C16" s="28">
        <f>SUM([1]Enero!C16+[1]Febrero!C16+[1]Marzo!C16)</f>
        <v>768</v>
      </c>
      <c r="D16" s="34">
        <f t="shared" si="0"/>
        <v>1021</v>
      </c>
      <c r="E16" s="20"/>
      <c r="F16" s="187" t="s">
        <v>35</v>
      </c>
      <c r="G16" s="188"/>
      <c r="H16" s="188"/>
      <c r="I16" s="189"/>
      <c r="J16" s="28">
        <f>SUM([1]Enero!J16+[1]Febrero!J16+[1]Marzo!J16)</f>
        <v>2792</v>
      </c>
      <c r="K16" s="28">
        <f>SUM([1]Enero!K16+[1]Febrero!K16+[1]Marzo!K16)</f>
        <v>0</v>
      </c>
      <c r="L16" s="31">
        <f t="shared" si="1"/>
        <v>2792</v>
      </c>
    </row>
    <row r="17" spans="1:12" x14ac:dyDescent="0.25">
      <c r="A17" s="33" t="s">
        <v>36</v>
      </c>
      <c r="B17" s="28">
        <f>SUM([1]Enero!B17+[1]Febrero!B17+[1]Marzo!B17)</f>
        <v>470</v>
      </c>
      <c r="C17" s="28">
        <f>SUM([1]Enero!C17+[1]Febrero!C17+[1]Marzo!C17)</f>
        <v>744</v>
      </c>
      <c r="D17" s="34">
        <f t="shared" si="0"/>
        <v>1214</v>
      </c>
      <c r="E17" s="20"/>
      <c r="F17" s="187" t="s">
        <v>37</v>
      </c>
      <c r="G17" s="188"/>
      <c r="H17" s="188"/>
      <c r="I17" s="189"/>
      <c r="J17" s="28">
        <f>SUM([1]Enero!J17+[1]Febrero!J17+[1]Marzo!J17)</f>
        <v>0</v>
      </c>
      <c r="K17" s="28">
        <f>SUM([1]Enero!K17+[1]Febrero!K17+[1]Marzo!K17)</f>
        <v>0</v>
      </c>
      <c r="L17" s="31">
        <f t="shared" si="1"/>
        <v>0</v>
      </c>
    </row>
    <row r="18" spans="1:12" x14ac:dyDescent="0.25">
      <c r="A18" s="33" t="s">
        <v>38</v>
      </c>
      <c r="B18" s="28">
        <f>SUM([1]Enero!B18+[1]Febrero!B18+[1]Marzo!B18)</f>
        <v>2418</v>
      </c>
      <c r="C18" s="28">
        <f>SUM([1]Enero!C18+[1]Febrero!C18+[1]Marzo!C18)</f>
        <v>2404</v>
      </c>
      <c r="D18" s="34">
        <f t="shared" si="0"/>
        <v>4822</v>
      </c>
      <c r="E18" s="20"/>
      <c r="F18" s="187" t="s">
        <v>39</v>
      </c>
      <c r="G18" s="188"/>
      <c r="H18" s="188"/>
      <c r="I18" s="189"/>
      <c r="J18" s="28">
        <f>SUM([1]Enero!J18+[1]Febrero!J18+[1]Marzo!J18)</f>
        <v>0</v>
      </c>
      <c r="K18" s="28">
        <f>SUM([1]Enero!K18+[1]Febrero!K18+[1]Marzo!K18)</f>
        <v>0</v>
      </c>
      <c r="L18" s="31">
        <f t="shared" si="1"/>
        <v>0</v>
      </c>
    </row>
    <row r="19" spans="1:12" x14ac:dyDescent="0.25">
      <c r="A19" s="33" t="s">
        <v>40</v>
      </c>
      <c r="B19" s="28">
        <f>SUM([1]Enero!B19+[1]Febrero!B19+[1]Marzo!B19)</f>
        <v>350</v>
      </c>
      <c r="C19" s="28">
        <f>SUM([1]Enero!C19+[1]Febrero!C19+[1]Marzo!C19)</f>
        <v>892</v>
      </c>
      <c r="D19" s="34">
        <f t="shared" si="0"/>
        <v>1242</v>
      </c>
      <c r="E19" s="20"/>
      <c r="F19" s="187" t="s">
        <v>41</v>
      </c>
      <c r="G19" s="188"/>
      <c r="H19" s="188"/>
      <c r="I19" s="189"/>
      <c r="J19" s="28">
        <f>SUM([1]Enero!J19+[1]Febrero!J19+[1]Marzo!J19)</f>
        <v>0</v>
      </c>
      <c r="K19" s="28">
        <f>SUM([1]Enero!K19+[1]Febrero!K19+[1]Marzo!K19)</f>
        <v>0</v>
      </c>
      <c r="L19" s="31">
        <f t="shared" si="1"/>
        <v>0</v>
      </c>
    </row>
    <row r="20" spans="1:12" x14ac:dyDescent="0.25">
      <c r="A20" s="33" t="s">
        <v>42</v>
      </c>
      <c r="B20" s="28">
        <f>SUM([1]Enero!B20+[1]Febrero!B20+[1]Marzo!B20)</f>
        <v>12</v>
      </c>
      <c r="C20" s="28">
        <f>SUM([1]Enero!C20+[1]Febrero!C20+[1]Marzo!C20)</f>
        <v>53</v>
      </c>
      <c r="D20" s="34">
        <f t="shared" si="0"/>
        <v>65</v>
      </c>
      <c r="E20" s="20"/>
      <c r="F20" s="187" t="s">
        <v>43</v>
      </c>
      <c r="G20" s="188"/>
      <c r="H20" s="188"/>
      <c r="I20" s="189"/>
      <c r="J20" s="28">
        <f>SUM([1]Enero!J20+[1]Febrero!J20+[1]Marzo!J20)</f>
        <v>0</v>
      </c>
      <c r="K20" s="28">
        <f>SUM([1]Enero!K20+[1]Febrero!K20+[1]Marzo!K20)</f>
        <v>0</v>
      </c>
      <c r="L20" s="31">
        <f t="shared" si="1"/>
        <v>0</v>
      </c>
    </row>
    <row r="21" spans="1:12" x14ac:dyDescent="0.25">
      <c r="A21" s="33" t="s">
        <v>44</v>
      </c>
      <c r="B21" s="28">
        <f>SUM([1]Enero!B21+[1]Febrero!B21+[1]Marzo!B21)</f>
        <v>173</v>
      </c>
      <c r="C21" s="28">
        <f>SUM([1]Enero!C21+[1]Febrero!C21+[1]Marzo!C21)</f>
        <v>600</v>
      </c>
      <c r="D21" s="34">
        <f t="shared" si="0"/>
        <v>773</v>
      </c>
      <c r="E21" s="20"/>
      <c r="F21" s="187" t="s">
        <v>45</v>
      </c>
      <c r="G21" s="188"/>
      <c r="H21" s="188"/>
      <c r="I21" s="189"/>
      <c r="J21" s="28">
        <f>SUM([1]Enero!J21+[1]Febrero!J21+[1]Marzo!J21)</f>
        <v>269</v>
      </c>
      <c r="K21" s="28">
        <f>SUM([1]Enero!K21+[1]Febrero!K21+[1]Marzo!K21)</f>
        <v>0</v>
      </c>
      <c r="L21" s="31">
        <f t="shared" si="1"/>
        <v>269</v>
      </c>
    </row>
    <row r="22" spans="1:12" x14ac:dyDescent="0.25">
      <c r="A22" s="33" t="s">
        <v>46</v>
      </c>
      <c r="B22" s="28">
        <f>SUM([1]Enero!B22+[1]Febrero!B22+[1]Marzo!B22)</f>
        <v>90</v>
      </c>
      <c r="C22" s="28">
        <f>SUM([1]Enero!C22+[1]Febrero!C22+[1]Marzo!C22)</f>
        <v>234</v>
      </c>
      <c r="D22" s="34">
        <f t="shared" si="0"/>
        <v>324</v>
      </c>
      <c r="E22" s="20"/>
      <c r="F22" s="187" t="s">
        <v>47</v>
      </c>
      <c r="G22" s="188"/>
      <c r="H22" s="188"/>
      <c r="I22" s="189"/>
      <c r="J22" s="28">
        <f>SUM([1]Enero!J22+[1]Febrero!J22+[1]Marzo!J22)</f>
        <v>1922</v>
      </c>
      <c r="K22" s="28">
        <f>SUM([1]Enero!K22+[1]Febrero!K22+[1]Marzo!K22)</f>
        <v>0</v>
      </c>
      <c r="L22" s="31">
        <f t="shared" si="1"/>
        <v>1922</v>
      </c>
    </row>
    <row r="23" spans="1:12" x14ac:dyDescent="0.25">
      <c r="A23" s="33" t="s">
        <v>48</v>
      </c>
      <c r="B23" s="28">
        <f>SUM([1]Enero!B23+[1]Febrero!B23+[1]Marzo!B23)</f>
        <v>216</v>
      </c>
      <c r="C23" s="28">
        <f>SUM([1]Enero!C23+[1]Febrero!C23+[1]Marzo!C23)</f>
        <v>563</v>
      </c>
      <c r="D23" s="34">
        <f t="shared" si="0"/>
        <v>779</v>
      </c>
      <c r="E23" s="20"/>
      <c r="F23" s="187" t="s">
        <v>49</v>
      </c>
      <c r="G23" s="188"/>
      <c r="H23" s="188"/>
      <c r="I23" s="189"/>
      <c r="J23" s="28">
        <f>SUM([1]Enero!J23+[1]Febrero!J23+[1]Marzo!J23)</f>
        <v>433</v>
      </c>
      <c r="K23" s="28">
        <f>SUM([1]Enero!K23+[1]Febrero!K23+[1]Marzo!K23)</f>
        <v>0</v>
      </c>
      <c r="L23" s="31">
        <f t="shared" si="1"/>
        <v>433</v>
      </c>
    </row>
    <row r="24" spans="1:12" x14ac:dyDescent="0.25">
      <c r="A24" s="33" t="s">
        <v>50</v>
      </c>
      <c r="B24" s="28">
        <f>SUM([1]Enero!B24+[1]Febrero!B24+[1]Marzo!B24)</f>
        <v>352</v>
      </c>
      <c r="C24" s="28">
        <f>SUM([1]Enero!C24+[1]Febrero!C24+[1]Marzo!C24)</f>
        <v>631</v>
      </c>
      <c r="D24" s="34">
        <f t="shared" si="0"/>
        <v>983</v>
      </c>
      <c r="E24" s="20"/>
      <c r="F24" s="187" t="s">
        <v>51</v>
      </c>
      <c r="G24" s="188"/>
      <c r="H24" s="188"/>
      <c r="I24" s="189"/>
      <c r="J24" s="28">
        <f>SUM([1]Enero!J24+[1]Febrero!J24+[1]Marzo!J24)</f>
        <v>0</v>
      </c>
      <c r="K24" s="28">
        <f>SUM([1]Enero!K24+[1]Febrero!K24+[1]Marzo!K24)</f>
        <v>0</v>
      </c>
      <c r="L24" s="31">
        <f t="shared" si="1"/>
        <v>0</v>
      </c>
    </row>
    <row r="25" spans="1:12" x14ac:dyDescent="0.25">
      <c r="A25" s="33" t="s">
        <v>52</v>
      </c>
      <c r="B25" s="28">
        <f>SUM([1]Enero!B25+[1]Febrero!B25+[1]Marzo!B25)</f>
        <v>203</v>
      </c>
      <c r="C25" s="28">
        <f>SUM([1]Enero!C25+[1]Febrero!C25+[1]Marzo!C25)</f>
        <v>1244</v>
      </c>
      <c r="D25" s="34">
        <f t="shared" si="0"/>
        <v>1447</v>
      </c>
      <c r="E25" s="20"/>
      <c r="F25" s="187" t="s">
        <v>53</v>
      </c>
      <c r="G25" s="188"/>
      <c r="H25" s="188"/>
      <c r="I25" s="189"/>
      <c r="J25" s="28">
        <f>SUM([1]Enero!J25+[1]Febrero!J25+[1]Marzo!J25)</f>
        <v>188</v>
      </c>
      <c r="K25" s="28">
        <f>SUM([1]Enero!K25+[1]Febrero!K25+[1]Marzo!K25)</f>
        <v>0</v>
      </c>
      <c r="L25" s="31">
        <f t="shared" si="1"/>
        <v>188</v>
      </c>
    </row>
    <row r="26" spans="1:12" x14ac:dyDescent="0.25">
      <c r="A26" s="33" t="s">
        <v>54</v>
      </c>
      <c r="B26" s="28">
        <f>SUM([1]Enero!B26+[1]Febrero!B26+[1]Marzo!B26)</f>
        <v>169</v>
      </c>
      <c r="C26" s="28">
        <f>SUM([1]Enero!C26+[1]Febrero!C26+[1]Marzo!C26)</f>
        <v>545</v>
      </c>
      <c r="D26" s="34">
        <f t="shared" si="0"/>
        <v>714</v>
      </c>
      <c r="E26" s="20"/>
      <c r="F26" s="187" t="s">
        <v>55</v>
      </c>
      <c r="G26" s="188"/>
      <c r="H26" s="188"/>
      <c r="I26" s="189"/>
      <c r="J26" s="28">
        <f>SUM([1]Enero!J26+[1]Febrero!J26+[1]Marzo!J26)</f>
        <v>0</v>
      </c>
      <c r="K26" s="28">
        <f>SUM([1]Enero!K26+[1]Febrero!K26+[1]Marzo!K26)</f>
        <v>0</v>
      </c>
      <c r="L26" s="31">
        <f t="shared" si="1"/>
        <v>0</v>
      </c>
    </row>
    <row r="27" spans="1:12" x14ac:dyDescent="0.25">
      <c r="A27" s="33" t="s">
        <v>56</v>
      </c>
      <c r="B27" s="28">
        <f>SUM([1]Enero!B27+[1]Febrero!B27+[1]Marzo!B27)</f>
        <v>97</v>
      </c>
      <c r="C27" s="28">
        <f>SUM([1]Enero!C27+[1]Febrero!C27+[1]Marzo!C27)</f>
        <v>205</v>
      </c>
      <c r="D27" s="34">
        <f t="shared" si="0"/>
        <v>302</v>
      </c>
      <c r="E27" s="20"/>
      <c r="F27" s="187" t="s">
        <v>57</v>
      </c>
      <c r="G27" s="188"/>
      <c r="H27" s="188"/>
      <c r="I27" s="189"/>
      <c r="J27" s="28">
        <f>SUM([1]Enero!J27+[1]Febrero!J27+[1]Marzo!J27)</f>
        <v>0</v>
      </c>
      <c r="K27" s="28">
        <f>SUM([1]Enero!K27+[1]Febrero!K27+[1]Marzo!K27)</f>
        <v>0</v>
      </c>
      <c r="L27" s="31">
        <f t="shared" si="1"/>
        <v>0</v>
      </c>
    </row>
    <row r="28" spans="1:12" x14ac:dyDescent="0.25">
      <c r="A28" s="33" t="s">
        <v>58</v>
      </c>
      <c r="B28" s="28">
        <f>SUM([1]Enero!B28+[1]Febrero!B28+[1]Marzo!B28)</f>
        <v>33</v>
      </c>
      <c r="C28" s="28">
        <f>SUM([1]Enero!C28+[1]Febrero!C28+[1]Marzo!C28)</f>
        <v>43</v>
      </c>
      <c r="D28" s="34">
        <f t="shared" si="0"/>
        <v>76</v>
      </c>
      <c r="E28" s="20"/>
      <c r="F28" s="187" t="s">
        <v>59</v>
      </c>
      <c r="G28" s="188"/>
      <c r="H28" s="188"/>
      <c r="I28" s="189"/>
      <c r="J28" s="28">
        <f>SUM([1]Enero!J28+[1]Febrero!J28+[1]Marzo!J28)</f>
        <v>0</v>
      </c>
      <c r="K28" s="28">
        <f>SUM([1]Enero!K28+[1]Febrero!K28+[1]Marzo!K28)</f>
        <v>0</v>
      </c>
      <c r="L28" s="31">
        <f t="shared" si="1"/>
        <v>0</v>
      </c>
    </row>
    <row r="29" spans="1:12" x14ac:dyDescent="0.25">
      <c r="A29" s="33" t="s">
        <v>60</v>
      </c>
      <c r="B29" s="28">
        <f>SUM([1]Enero!B29+[1]Febrero!B29+[1]Marzo!B29)</f>
        <v>38</v>
      </c>
      <c r="C29" s="28">
        <f>SUM([1]Enero!C29+[1]Febrero!C29+[1]Marzo!C29)</f>
        <v>114</v>
      </c>
      <c r="D29" s="34">
        <f t="shared" si="0"/>
        <v>152</v>
      </c>
      <c r="E29" s="20"/>
      <c r="F29" s="187" t="s">
        <v>61</v>
      </c>
      <c r="G29" s="188"/>
      <c r="H29" s="188"/>
      <c r="I29" s="189"/>
      <c r="J29" s="35">
        <f>[1]Enero!J29+[1]Febrero!J29+[1]Marzo!J29</f>
        <v>0</v>
      </c>
      <c r="K29" s="28">
        <f>SUM([1]Enero!K29+[1]Febrero!K29+[1]Marzo!K29)</f>
        <v>601</v>
      </c>
      <c r="L29" s="31">
        <f t="shared" si="1"/>
        <v>601</v>
      </c>
    </row>
    <row r="30" spans="1:12" x14ac:dyDescent="0.25">
      <c r="A30" s="33" t="s">
        <v>62</v>
      </c>
      <c r="B30" s="28">
        <f>SUM([1]Enero!B30+[1]Febrero!B30+[1]Marzo!B30)</f>
        <v>167</v>
      </c>
      <c r="C30" s="28">
        <f>SUM([1]Enero!C30+[1]Febrero!C30+[1]Marzo!C30)</f>
        <v>1051</v>
      </c>
      <c r="D30" s="34">
        <f t="shared" si="0"/>
        <v>1218</v>
      </c>
      <c r="E30" s="20"/>
      <c r="F30" s="187" t="s">
        <v>63</v>
      </c>
      <c r="G30" s="188"/>
      <c r="H30" s="188"/>
      <c r="I30" s="189"/>
      <c r="J30" s="28">
        <f>SUM([1]Enero!J30+[1]Febrero!J30+[1]Marzo!J30)</f>
        <v>4834</v>
      </c>
      <c r="K30" s="35">
        <f>[1]Enero!K30+[1]Febrero!K30+[1]Marzo!K30</f>
        <v>0</v>
      </c>
      <c r="L30" s="31">
        <f t="shared" si="1"/>
        <v>4834</v>
      </c>
    </row>
    <row r="31" spans="1:12" x14ac:dyDescent="0.25">
      <c r="A31" s="33" t="s">
        <v>64</v>
      </c>
      <c r="B31" s="28">
        <f>SUM([1]Enero!B31+[1]Febrero!B31+[1]Marzo!B31)</f>
        <v>46</v>
      </c>
      <c r="C31" s="28">
        <f>SUM([1]Enero!C31+[1]Febrero!C31+[1]Marzo!C31)</f>
        <v>147</v>
      </c>
      <c r="D31" s="34">
        <f t="shared" si="0"/>
        <v>193</v>
      </c>
      <c r="E31" s="20"/>
      <c r="F31" s="187" t="s">
        <v>65</v>
      </c>
      <c r="G31" s="188"/>
      <c r="H31" s="188"/>
      <c r="I31" s="189"/>
      <c r="J31" s="28">
        <f>SUM([1]Enero!J31+[1]Febrero!J31+[1]Marzo!J31)</f>
        <v>46572</v>
      </c>
      <c r="K31" s="28">
        <f>SUM([1]Enero!K31+[1]Febrero!K31+[1]Marzo!K31)</f>
        <v>88403</v>
      </c>
      <c r="L31" s="31">
        <f t="shared" si="1"/>
        <v>134975</v>
      </c>
    </row>
    <row r="32" spans="1:12" x14ac:dyDescent="0.25">
      <c r="A32" s="33" t="s">
        <v>66</v>
      </c>
      <c r="B32" s="28">
        <f>SUM([1]Enero!B32+[1]Febrero!B32+[1]Marzo!B32)</f>
        <v>101</v>
      </c>
      <c r="C32" s="28">
        <f>SUM([1]Enero!C32+[1]Febrero!C32+[1]Marzo!C32)</f>
        <v>91</v>
      </c>
      <c r="D32" s="34">
        <f t="shared" si="0"/>
        <v>192</v>
      </c>
      <c r="E32" s="20"/>
      <c r="F32" s="187" t="s">
        <v>67</v>
      </c>
      <c r="G32" s="188"/>
      <c r="H32" s="188"/>
      <c r="I32" s="189"/>
      <c r="J32" s="28">
        <f>SUM([1]Enero!J32+[1]Febrero!J32+[1]Marzo!J32)</f>
        <v>951</v>
      </c>
      <c r="K32" s="28">
        <f>SUM([1]Enero!K32+[1]Febrero!K32+[1]Marzo!K32)</f>
        <v>0</v>
      </c>
      <c r="L32" s="31">
        <f t="shared" si="1"/>
        <v>951</v>
      </c>
    </row>
    <row r="33" spans="1:17" s="37" customFormat="1" x14ac:dyDescent="0.25">
      <c r="A33" s="33" t="s">
        <v>68</v>
      </c>
      <c r="B33" s="28">
        <f>SUM([1]Enero!B33+[1]Febrero!B33+[1]Marzo!B33)</f>
        <v>0</v>
      </c>
      <c r="C33" s="28">
        <f>SUM([1]Enero!C33+[1]Febrero!C33+[1]Marzo!C33)</f>
        <v>0</v>
      </c>
      <c r="D33" s="34">
        <f t="shared" si="0"/>
        <v>0</v>
      </c>
      <c r="E33" s="36"/>
      <c r="F33" s="187" t="s">
        <v>69</v>
      </c>
      <c r="G33" s="188"/>
      <c r="H33" s="188"/>
      <c r="I33" s="189"/>
      <c r="J33" s="28">
        <f>SUM([1]Enero!J33+[1]Febrero!J33+[1]Marzo!J33)</f>
        <v>25</v>
      </c>
      <c r="K33" s="28">
        <f>SUM([1]Enero!K33+[1]Febrero!K33+[1]Marzo!K33)</f>
        <v>0</v>
      </c>
      <c r="L33" s="31">
        <f t="shared" si="1"/>
        <v>25</v>
      </c>
    </row>
    <row r="34" spans="1:17" s="37" customFormat="1" ht="15.75" thickBot="1" x14ac:dyDescent="0.3">
      <c r="A34" s="33" t="s">
        <v>70</v>
      </c>
      <c r="B34" s="28">
        <f>SUM([1]Enero!B34+[1]Febrero!B34+[1]Marzo!B34)</f>
        <v>122</v>
      </c>
      <c r="C34" s="28">
        <f>SUM([1]Enero!C34+[1]Febrero!C34+[1]Marzo!C34)</f>
        <v>224</v>
      </c>
      <c r="D34" s="34">
        <f t="shared" si="0"/>
        <v>346</v>
      </c>
      <c r="E34" s="36"/>
      <c r="F34" s="192" t="s">
        <v>71</v>
      </c>
      <c r="G34" s="193"/>
      <c r="H34" s="193"/>
      <c r="I34" s="194"/>
      <c r="J34" s="28">
        <f>SUM([1]Enero!J34+[1]Febrero!J34+[1]Marzo!J34)</f>
        <v>9310</v>
      </c>
      <c r="K34" s="28">
        <f>SUM([1]Enero!K34+[1]Febrero!K34+[1]Marzo!K34)</f>
        <v>0</v>
      </c>
      <c r="L34" s="38">
        <f>K34+J34</f>
        <v>9310</v>
      </c>
    </row>
    <row r="35" spans="1:17" x14ac:dyDescent="0.25">
      <c r="A35" s="33" t="s">
        <v>72</v>
      </c>
      <c r="B35" s="28">
        <f>SUM([1]Enero!B35+[1]Febrero!B35+[1]Marzo!B35)</f>
        <v>41</v>
      </c>
      <c r="C35" s="28">
        <f>SUM([1]Enero!C35+[1]Febrero!C35+[1]Marzo!C35)</f>
        <v>160</v>
      </c>
      <c r="D35" s="34">
        <f t="shared" si="0"/>
        <v>201</v>
      </c>
      <c r="E35" s="20"/>
      <c r="F35" s="39" t="s">
        <v>73</v>
      </c>
      <c r="G35" s="40"/>
      <c r="H35" s="40"/>
      <c r="I35" s="40"/>
      <c r="J35" s="41"/>
      <c r="K35" s="41"/>
      <c r="L35" s="42">
        <f>SUM([1]Enero!L35+[1]Febrero!L35+[1]Marzo!L35)</f>
        <v>0</v>
      </c>
    </row>
    <row r="36" spans="1:17" x14ac:dyDescent="0.25">
      <c r="A36" s="33" t="s">
        <v>74</v>
      </c>
      <c r="B36" s="28">
        <f>SUM([1]Enero!B36+[1]Febrero!B36+[1]Marzo!B36)</f>
        <v>80</v>
      </c>
      <c r="C36" s="28">
        <f>SUM([1]Enero!C36+[1]Febrero!C36+[1]Marzo!C36)</f>
        <v>284</v>
      </c>
      <c r="D36" s="34">
        <f t="shared" si="0"/>
        <v>364</v>
      </c>
      <c r="E36" s="20"/>
      <c r="F36" s="43" t="s">
        <v>75</v>
      </c>
      <c r="G36" s="44"/>
      <c r="H36" s="44"/>
      <c r="I36" s="44"/>
      <c r="J36" s="44"/>
      <c r="K36" s="45"/>
      <c r="L36" s="42">
        <f>SUM([1]Enero!L36+[1]Febrero!L36+[1]Marzo!L36)</f>
        <v>546</v>
      </c>
    </row>
    <row r="37" spans="1:17" x14ac:dyDescent="0.25">
      <c r="A37" s="33" t="s">
        <v>76</v>
      </c>
      <c r="B37" s="28">
        <f>SUM([1]Enero!B37+[1]Febrero!B37+[1]Marzo!B37)</f>
        <v>0</v>
      </c>
      <c r="C37" s="28">
        <f>SUM([1]Enero!C37+[1]Febrero!C37+[1]Marzo!C37)</f>
        <v>0</v>
      </c>
      <c r="D37" s="34">
        <f t="shared" si="0"/>
        <v>0</v>
      </c>
      <c r="E37" s="20"/>
      <c r="F37" s="43" t="s">
        <v>77</v>
      </c>
      <c r="G37" s="44"/>
      <c r="H37" s="44"/>
      <c r="I37" s="44"/>
      <c r="J37" s="44"/>
      <c r="K37" s="45"/>
      <c r="L37" s="42">
        <f>SUM([1]Enero!L37+[1]Febrero!L37+[1]Marzo!L37)</f>
        <v>15</v>
      </c>
    </row>
    <row r="38" spans="1:17" x14ac:dyDescent="0.25">
      <c r="A38" s="33" t="s">
        <v>78</v>
      </c>
      <c r="B38" s="28">
        <f>SUM([1]Enero!B38+[1]Febrero!B38+[1]Marzo!B38)</f>
        <v>247</v>
      </c>
      <c r="C38" s="28">
        <f>SUM([1]Enero!C38+[1]Febrero!C38+[1]Marzo!C38)</f>
        <v>372</v>
      </c>
      <c r="D38" s="34">
        <f t="shared" si="0"/>
        <v>619</v>
      </c>
      <c r="E38" s="20"/>
      <c r="F38" s="43" t="s">
        <v>79</v>
      </c>
      <c r="G38" s="44"/>
      <c r="H38" s="44"/>
      <c r="I38" s="44"/>
      <c r="J38" s="44"/>
      <c r="K38" s="45"/>
      <c r="L38" s="42">
        <f>SUM([1]Enero!L38+[1]Febrero!L38+[1]Marzo!L38)</f>
        <v>0</v>
      </c>
    </row>
    <row r="39" spans="1:17" x14ac:dyDescent="0.25">
      <c r="A39" s="33" t="s">
        <v>80</v>
      </c>
      <c r="B39" s="28">
        <f>SUM([1]Enero!B39+[1]Febrero!B39+[1]Marzo!B39)</f>
        <v>442</v>
      </c>
      <c r="C39" s="28">
        <f>SUM([1]Enero!C39+[1]Febrero!C39+[1]Marzo!C39)</f>
        <v>405</v>
      </c>
      <c r="D39" s="34">
        <f t="shared" si="0"/>
        <v>847</v>
      </c>
      <c r="E39" s="20"/>
      <c r="F39" s="43" t="s">
        <v>81</v>
      </c>
      <c r="G39" s="44"/>
      <c r="H39" s="44"/>
      <c r="I39" s="44"/>
      <c r="J39" s="44"/>
      <c r="K39" s="45"/>
      <c r="L39" s="42">
        <f>SUM([1]Enero!L39+[1]Febrero!L39+[1]Marzo!L39)</f>
        <v>0</v>
      </c>
    </row>
    <row r="40" spans="1:17" ht="15.75" thickBot="1" x14ac:dyDescent="0.3">
      <c r="A40" s="33" t="s">
        <v>82</v>
      </c>
      <c r="B40" s="28">
        <f>SUM([1]Enero!B40+[1]Febrero!B40+[1]Marzo!B40)</f>
        <v>639</v>
      </c>
      <c r="C40" s="28">
        <f>SUM([1]Enero!C40+[1]Febrero!C40+[1]Marzo!C40)</f>
        <v>715</v>
      </c>
      <c r="D40" s="34">
        <f t="shared" si="0"/>
        <v>1354</v>
      </c>
      <c r="E40" s="20"/>
      <c r="F40" s="46" t="s">
        <v>83</v>
      </c>
      <c r="G40" s="47"/>
      <c r="H40" s="47"/>
      <c r="I40" s="47"/>
      <c r="J40" s="47"/>
      <c r="K40" s="48"/>
      <c r="L40" s="42">
        <f>SUM([1]Enero!L40+[1]Febrero!L40+[1]Marzo!L40)</f>
        <v>475</v>
      </c>
    </row>
    <row r="41" spans="1:17" ht="15.75" thickBot="1" x14ac:dyDescent="0.3">
      <c r="A41" s="33" t="s">
        <v>84</v>
      </c>
      <c r="B41" s="28">
        <f>SUM([1]Enero!B41+[1]Febrero!B41+[1]Marzo!B41)</f>
        <v>573</v>
      </c>
      <c r="C41" s="28">
        <f>SUM([1]Enero!C41+[1]Febrero!C41+[1]Marzo!C41)</f>
        <v>1420</v>
      </c>
      <c r="D41" s="34">
        <f t="shared" si="0"/>
        <v>1993</v>
      </c>
      <c r="E41" s="20"/>
      <c r="F41" s="46" t="s">
        <v>85</v>
      </c>
      <c r="G41" s="47"/>
      <c r="H41" s="47"/>
      <c r="I41" s="47"/>
      <c r="J41" s="47"/>
      <c r="K41" s="48"/>
      <c r="L41" s="42">
        <f>SUM([1]Enero!L41+[1]Febrero!L41+[1]Marzo!L41)</f>
        <v>13</v>
      </c>
    </row>
    <row r="42" spans="1:17" ht="15.75" thickBot="1" x14ac:dyDescent="0.3">
      <c r="A42" s="33" t="s">
        <v>86</v>
      </c>
      <c r="B42" s="28">
        <f>SUM([1]Enero!B42+[1]Febrero!B42+[1]Marzo!B42)</f>
        <v>65</v>
      </c>
      <c r="C42" s="28">
        <f>SUM([1]Enero!C42+[1]Febrero!C42+[1]Marzo!C42)</f>
        <v>167</v>
      </c>
      <c r="D42" s="34">
        <f t="shared" si="0"/>
        <v>232</v>
      </c>
      <c r="E42" s="20"/>
      <c r="F42" s="46" t="s">
        <v>87</v>
      </c>
      <c r="G42" s="47"/>
      <c r="H42" s="47"/>
      <c r="I42" s="47"/>
      <c r="J42" s="47"/>
      <c r="K42" s="48"/>
      <c r="L42" s="42">
        <f>SUM([1]Enero!L42+[1]Febrero!L42+[1]Marzo!L42)</f>
        <v>0</v>
      </c>
    </row>
    <row r="43" spans="1:17" ht="16.5" thickBot="1" x14ac:dyDescent="0.3">
      <c r="A43" s="33" t="s">
        <v>88</v>
      </c>
      <c r="B43" s="28">
        <f>SUM([1]Enero!B43+[1]Febrero!B43+[1]Marzo!B43)</f>
        <v>121</v>
      </c>
      <c r="C43" s="28">
        <f>SUM([1]Enero!C43+[1]Febrero!C43+[1]Marzo!C43)</f>
        <v>49</v>
      </c>
      <c r="D43" s="34">
        <f t="shared" si="0"/>
        <v>170</v>
      </c>
      <c r="E43" s="49"/>
      <c r="F43" s="46" t="s">
        <v>89</v>
      </c>
      <c r="G43" s="47"/>
      <c r="H43" s="47"/>
      <c r="I43" s="47"/>
      <c r="J43" s="47"/>
      <c r="K43" s="48"/>
      <c r="L43" s="42">
        <f>SUM([1]Enero!L43+[1]Febrero!L43+[1]Marzo!L43)</f>
        <v>241</v>
      </c>
    </row>
    <row r="44" spans="1:17" ht="15.75" x14ac:dyDescent="0.25">
      <c r="A44" s="33" t="s">
        <v>90</v>
      </c>
      <c r="B44" s="28">
        <f>SUM([1]Enero!B44+[1]Febrero!B44+[1]Marzo!B44)</f>
        <v>0</v>
      </c>
      <c r="C44" s="28">
        <f>SUM([1]Enero!C44+[1]Febrero!C44+[1]Marzo!C44)</f>
        <v>0</v>
      </c>
      <c r="D44" s="34">
        <f t="shared" si="0"/>
        <v>0</v>
      </c>
      <c r="E44" s="49"/>
    </row>
    <row r="45" spans="1:17" ht="17.25" thickBot="1" x14ac:dyDescent="0.35">
      <c r="A45" s="33" t="s">
        <v>91</v>
      </c>
      <c r="B45" s="28">
        <f>SUM([1]Enero!B45+[1]Febrero!B45+[1]Marzo!B45)</f>
        <v>142</v>
      </c>
      <c r="C45" s="28">
        <f>SUM([1]Enero!C45+[1]Febrero!C45+[1]Marzo!C45)</f>
        <v>434</v>
      </c>
      <c r="D45" s="34">
        <f t="shared" si="0"/>
        <v>576</v>
      </c>
      <c r="E45" s="50"/>
      <c r="F45" s="51" t="s">
        <v>92</v>
      </c>
      <c r="G45" s="51"/>
      <c r="H45" s="51"/>
      <c r="I45" s="51"/>
    </row>
    <row r="46" spans="1:17" ht="16.5" x14ac:dyDescent="0.3">
      <c r="A46" s="33" t="s">
        <v>93</v>
      </c>
      <c r="B46" s="28">
        <f>SUM([1]Enero!B46+[1]Febrero!B46+[1]Marzo!B46)</f>
        <v>1</v>
      </c>
      <c r="C46" s="28">
        <f>SUM([1]Enero!C46+[1]Febrero!C46+[1]Marzo!C46)</f>
        <v>9</v>
      </c>
      <c r="D46" s="34">
        <f t="shared" si="0"/>
        <v>10</v>
      </c>
      <c r="E46" s="50" t="s">
        <v>94</v>
      </c>
      <c r="F46" s="52" t="s">
        <v>95</v>
      </c>
      <c r="G46" s="53"/>
      <c r="H46" s="53"/>
      <c r="I46" s="53"/>
      <c r="J46" s="53"/>
      <c r="K46" s="54"/>
      <c r="L46" s="55" t="s">
        <v>96</v>
      </c>
    </row>
    <row r="47" spans="1:17" ht="17.25" thickBot="1" x14ac:dyDescent="0.35">
      <c r="A47" s="33" t="s">
        <v>97</v>
      </c>
      <c r="B47" s="28">
        <f>SUM([1]Enero!B47+[1]Febrero!B47+[1]Marzo!B47)</f>
        <v>32</v>
      </c>
      <c r="C47" s="28">
        <f>SUM([1]Enero!C47+[1]Febrero!C47+[1]Marzo!C47)</f>
        <v>93</v>
      </c>
      <c r="D47" s="34">
        <f t="shared" si="0"/>
        <v>125</v>
      </c>
      <c r="E47" s="20"/>
      <c r="F47" s="56" t="s">
        <v>98</v>
      </c>
      <c r="G47" s="57"/>
      <c r="H47" s="57"/>
      <c r="I47" s="57"/>
      <c r="J47" s="58"/>
      <c r="K47" s="59"/>
      <c r="L47" s="60">
        <f>SUM([1]Enero!L47+[1]Febrero!L47+[1]Marzo!L47)</f>
        <v>990</v>
      </c>
      <c r="N47" s="168" t="s">
        <v>99</v>
      </c>
      <c r="O47" s="168"/>
      <c r="P47" s="168"/>
      <c r="Q47" s="168"/>
    </row>
    <row r="48" spans="1:17" ht="17.25" thickBot="1" x14ac:dyDescent="0.35">
      <c r="A48" s="33" t="s">
        <v>100</v>
      </c>
      <c r="B48" s="28">
        <f>SUM([1]Enero!B48+[1]Febrero!B48+[1]Marzo!B48)</f>
        <v>287</v>
      </c>
      <c r="C48" s="28">
        <f>SUM([1]Enero!C48+[1]Febrero!C48+[1]Marzo!C48)</f>
        <v>469</v>
      </c>
      <c r="D48" s="34">
        <f t="shared" si="0"/>
        <v>756</v>
      </c>
      <c r="E48" s="20"/>
      <c r="F48" s="56" t="s">
        <v>101</v>
      </c>
      <c r="G48" s="57"/>
      <c r="H48" s="57"/>
      <c r="I48" s="57"/>
      <c r="J48" s="58"/>
      <c r="K48" s="59"/>
      <c r="L48" s="60">
        <f>SUM([1]Enero!L48+[1]Febrero!L48+[1]Marzo!L48)</f>
        <v>49</v>
      </c>
      <c r="N48" s="168"/>
      <c r="O48" s="168"/>
      <c r="P48" s="168"/>
      <c r="Q48" s="168"/>
    </row>
    <row r="49" spans="1:17" ht="17.25" thickBot="1" x14ac:dyDescent="0.35">
      <c r="A49" s="33" t="s">
        <v>102</v>
      </c>
      <c r="B49" s="28">
        <f>SUM([1]Enero!B49+[1]Febrero!B49+[1]Marzo!B49)</f>
        <v>386</v>
      </c>
      <c r="C49" s="28">
        <f>SUM([1]Enero!C49+[1]Febrero!C49+[1]Marzo!C49)</f>
        <v>246</v>
      </c>
      <c r="D49" s="34">
        <f t="shared" si="0"/>
        <v>632</v>
      </c>
      <c r="E49" s="20"/>
      <c r="F49" s="56" t="s">
        <v>103</v>
      </c>
      <c r="G49" s="57"/>
      <c r="H49" s="57"/>
      <c r="I49" s="57"/>
      <c r="J49" s="58"/>
      <c r="K49" s="59"/>
      <c r="L49" s="60">
        <f>SUM([1]Enero!L49+[1]Febrero!L49+[1]Marzo!L49)</f>
        <v>1052</v>
      </c>
      <c r="N49" s="168"/>
      <c r="O49" s="168"/>
      <c r="P49" s="168"/>
      <c r="Q49" s="168"/>
    </row>
    <row r="50" spans="1:17" ht="17.25" thickBot="1" x14ac:dyDescent="0.35">
      <c r="A50" s="61" t="s">
        <v>104</v>
      </c>
      <c r="B50" s="28">
        <f>SUM([1]Enero!B50+[1]Febrero!B50+[1]Marzo!B50)</f>
        <v>4089</v>
      </c>
      <c r="C50" s="28">
        <f>SUM([1]Enero!C50+[1]Febrero!C50+[1]Marzo!C50)</f>
        <v>1132</v>
      </c>
      <c r="D50" s="62">
        <f t="shared" si="0"/>
        <v>5221</v>
      </c>
      <c r="E50" s="20"/>
      <c r="F50" s="56" t="s">
        <v>105</v>
      </c>
      <c r="G50" s="57"/>
      <c r="H50" s="57"/>
      <c r="I50" s="57"/>
      <c r="J50" s="58"/>
      <c r="K50" s="59"/>
      <c r="L50" s="60">
        <f>SUM([1]Enero!L50+[1]Febrero!L50+[1]Marzo!L50)</f>
        <v>1</v>
      </c>
    </row>
    <row r="51" spans="1:17" ht="17.25" thickBot="1" x14ac:dyDescent="0.35">
      <c r="A51" s="63" t="s">
        <v>106</v>
      </c>
      <c r="B51" s="64">
        <f>SUM(B13:B50)</f>
        <v>13761</v>
      </c>
      <c r="C51" s="64">
        <f>SUM(C13:C50)</f>
        <v>18414</v>
      </c>
      <c r="D51" s="65">
        <f t="shared" si="0"/>
        <v>32175</v>
      </c>
      <c r="E51" s="20"/>
      <c r="F51" s="56" t="s">
        <v>107</v>
      </c>
      <c r="G51" s="57"/>
      <c r="H51" s="57"/>
      <c r="I51" s="57"/>
      <c r="J51" s="58"/>
      <c r="K51" s="59"/>
      <c r="L51" s="60">
        <f>SUM([1]Enero!L51+[1]Febrero!L51+[1]Marzo!L51)</f>
        <v>519</v>
      </c>
    </row>
    <row r="52" spans="1:17" ht="17.25" thickBot="1" x14ac:dyDescent="0.35">
      <c r="A52" s="66" t="s">
        <v>108</v>
      </c>
      <c r="B52" s="190" t="s">
        <v>109</v>
      </c>
      <c r="C52" s="191"/>
      <c r="D52" s="28">
        <v>30370</v>
      </c>
      <c r="E52" s="20"/>
      <c r="F52" s="56" t="s">
        <v>110</v>
      </c>
      <c r="G52" s="57"/>
      <c r="H52" s="57"/>
      <c r="I52" s="57"/>
      <c r="J52" s="58"/>
      <c r="K52" s="59"/>
      <c r="L52" s="60">
        <f>SUM([1]Enero!L52+[1]Febrero!L52+[1]Marzo!L52)</f>
        <v>19881</v>
      </c>
    </row>
    <row r="53" spans="1:17" ht="17.25" thickBot="1" x14ac:dyDescent="0.35">
      <c r="A53" s="67" t="s">
        <v>111</v>
      </c>
      <c r="B53" s="68"/>
      <c r="C53" s="69"/>
      <c r="D53" s="195">
        <f>SUM(D52+D51)</f>
        <v>62545</v>
      </c>
      <c r="E53" s="20"/>
      <c r="F53" s="56" t="s">
        <v>112</v>
      </c>
      <c r="G53" s="57"/>
      <c r="H53" s="57"/>
      <c r="I53" s="57"/>
      <c r="J53" s="58"/>
      <c r="K53" s="59"/>
      <c r="L53" s="60">
        <f>SUM([1]Enero!L53+[1]Febrero!L53+[1]Marzo!L53)</f>
        <v>83</v>
      </c>
    </row>
    <row r="54" spans="1:17" ht="17.25" thickBot="1" x14ac:dyDescent="0.35">
      <c r="A54" s="70" t="s">
        <v>113</v>
      </c>
      <c r="B54" s="71"/>
      <c r="C54" s="72" t="s">
        <v>114</v>
      </c>
      <c r="D54" s="196"/>
      <c r="E54" s="20"/>
      <c r="F54" s="56" t="s">
        <v>115</v>
      </c>
      <c r="G54" s="57"/>
      <c r="H54" s="57"/>
      <c r="I54" s="57"/>
      <c r="J54" s="58"/>
      <c r="K54" s="59"/>
      <c r="L54" s="60">
        <f>SUM([1]Enero!L54+[1]Febrero!L54+[1]Marzo!L54)</f>
        <v>0</v>
      </c>
    </row>
    <row r="55" spans="1:17" ht="17.25" thickBot="1" x14ac:dyDescent="0.35">
      <c r="A55" s="17"/>
      <c r="B55" s="17"/>
      <c r="C55" s="17"/>
      <c r="D55" s="17"/>
      <c r="E55" s="20"/>
      <c r="F55" s="56" t="s">
        <v>116</v>
      </c>
      <c r="G55" s="57"/>
      <c r="H55" s="57"/>
      <c r="I55" s="57"/>
      <c r="J55" s="58"/>
      <c r="K55" s="59"/>
      <c r="L55" s="60">
        <f>SUM([1]Enero!L55+[1]Febrero!L55+[1]Marzo!L55)</f>
        <v>75</v>
      </c>
    </row>
    <row r="56" spans="1:17" ht="17.25" thickBot="1" x14ac:dyDescent="0.35">
      <c r="A56" s="17"/>
      <c r="B56" s="17"/>
      <c r="C56" s="17"/>
      <c r="D56" s="17"/>
      <c r="E56" s="20"/>
      <c r="F56" s="56" t="s">
        <v>117</v>
      </c>
      <c r="G56" s="57"/>
      <c r="H56" s="57"/>
      <c r="I56" s="57"/>
      <c r="J56" s="73"/>
      <c r="K56" s="74"/>
      <c r="L56" s="60">
        <f>SUM([1]Enero!L56+[1]Febrero!L56+[1]Marzo!L56)</f>
        <v>23</v>
      </c>
    </row>
    <row r="57" spans="1:17" ht="17.25" thickBot="1" x14ac:dyDescent="0.35">
      <c r="A57" s="17"/>
      <c r="B57" s="17"/>
      <c r="D57" s="17"/>
      <c r="E57" s="20"/>
      <c r="F57" s="75" t="s">
        <v>118</v>
      </c>
      <c r="G57" s="76"/>
      <c r="H57" s="76"/>
      <c r="I57" s="76"/>
      <c r="J57" s="77"/>
      <c r="K57" s="78"/>
      <c r="L57" s="60">
        <f>SUM([1]Enero!L57+[1]Febrero!L57+[1]Marzo!L57)</f>
        <v>23</v>
      </c>
    </row>
    <row r="58" spans="1:17" ht="16.5" x14ac:dyDescent="0.3">
      <c r="B58" s="79" t="s">
        <v>119</v>
      </c>
      <c r="E58" s="80"/>
      <c r="F58" s="80"/>
      <c r="G58" s="80"/>
      <c r="H58" s="80"/>
      <c r="I58" s="80"/>
      <c r="J58" s="81"/>
      <c r="K58" s="82"/>
      <c r="L58" s="82"/>
    </row>
    <row r="59" spans="1:17" ht="16.5" x14ac:dyDescent="0.3">
      <c r="A59" s="83"/>
      <c r="B59" s="84"/>
      <c r="C59" s="83"/>
      <c r="D59" s="83"/>
      <c r="E59" s="85"/>
      <c r="F59" s="85"/>
      <c r="G59" s="85"/>
      <c r="H59" s="85"/>
      <c r="I59" s="85"/>
      <c r="J59" s="86"/>
      <c r="K59" s="87"/>
      <c r="L59" s="87"/>
    </row>
    <row r="60" spans="1:17" ht="15.75" x14ac:dyDescent="0.25">
      <c r="N60" s="88"/>
      <c r="O60" s="88"/>
    </row>
    <row r="61" spans="1:17" x14ac:dyDescent="0.25">
      <c r="A61" s="197" t="s">
        <v>120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</row>
    <row r="62" spans="1:17" ht="2.25" customHeight="1" thickBot="1" x14ac:dyDescent="0.3"/>
    <row r="63" spans="1:17" ht="16.5" thickBot="1" x14ac:dyDescent="0.3">
      <c r="A63" s="198" t="s">
        <v>121</v>
      </c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200"/>
      <c r="M63" s="88"/>
      <c r="O63" s="89"/>
      <c r="P63" s="89"/>
    </row>
    <row r="64" spans="1:17" ht="15.75" thickBot="1" x14ac:dyDescent="0.3">
      <c r="A64" s="201" t="s">
        <v>16</v>
      </c>
      <c r="B64" s="203" t="s">
        <v>122</v>
      </c>
      <c r="C64" s="90"/>
      <c r="D64" s="205" t="s">
        <v>123</v>
      </c>
      <c r="E64" s="205"/>
      <c r="F64" s="206"/>
      <c r="G64" s="207" t="s">
        <v>124</v>
      </c>
      <c r="H64" s="209" t="s">
        <v>125</v>
      </c>
      <c r="I64" s="211" t="s">
        <v>126</v>
      </c>
      <c r="J64" s="211" t="s">
        <v>127</v>
      </c>
      <c r="K64" s="211" t="s">
        <v>128</v>
      </c>
      <c r="L64" s="213" t="s">
        <v>129</v>
      </c>
    </row>
    <row r="65" spans="1:20" ht="25.5" thickBot="1" x14ac:dyDescent="0.3">
      <c r="A65" s="202"/>
      <c r="B65" s="204"/>
      <c r="C65" s="91" t="s">
        <v>130</v>
      </c>
      <c r="D65" s="92" t="s">
        <v>131</v>
      </c>
      <c r="E65" s="92" t="s">
        <v>132</v>
      </c>
      <c r="F65" s="93" t="s">
        <v>133</v>
      </c>
      <c r="G65" s="208"/>
      <c r="H65" s="210"/>
      <c r="I65" s="212"/>
      <c r="J65" s="212"/>
      <c r="K65" s="212"/>
      <c r="L65" s="214"/>
      <c r="N65" t="s">
        <v>134</v>
      </c>
      <c r="S65" s="94" t="s">
        <v>135</v>
      </c>
      <c r="T65" s="94">
        <f>COUNTIF(T66:T77,"&gt;0")</f>
        <v>3</v>
      </c>
    </row>
    <row r="66" spans="1:20" ht="15.75" thickBot="1" x14ac:dyDescent="0.3">
      <c r="A66" s="95" t="s">
        <v>136</v>
      </c>
      <c r="B66" s="96">
        <f>SUM([1]Enero!B66+[1]Febrero!B66+[1]Marzo!B66)</f>
        <v>0</v>
      </c>
      <c r="C66" s="96">
        <f>SUM([1]Enero!C66+[1]Febrero!C66+[1]Marzo!C66)</f>
        <v>0</v>
      </c>
      <c r="D66" s="96">
        <f>SUM([1]Enero!D66+[1]Febrero!D66+[1]Marzo!D66)</f>
        <v>0</v>
      </c>
      <c r="E66" s="96">
        <f>SUM([1]Enero!E66+[1]Febrero!E66+[1]Marzo!E66)</f>
        <v>0</v>
      </c>
      <c r="F66" s="97">
        <f>E66+D66+C66</f>
        <v>0</v>
      </c>
      <c r="G66" s="98">
        <f>SUM([1]Enero!G66+[1]Febrero!G66+[1]Marzo!G66)</f>
        <v>0</v>
      </c>
      <c r="H66" s="98">
        <f>SUM([1]Enero!H66+[1]Febrero!H66+[1]Marzo!H66)</f>
        <v>0</v>
      </c>
      <c r="I66" s="99">
        <f>SUM(H66*$N$66)</f>
        <v>0</v>
      </c>
      <c r="J66" s="100">
        <f>IFERROR(SUM(G66/(I66))*100,0)</f>
        <v>0</v>
      </c>
      <c r="K66" s="101">
        <f>IFERROR(SUM(G66/F66),0)</f>
        <v>0</v>
      </c>
      <c r="L66" s="102">
        <f>IFERROR(([1]Enero!L66+[1]Febrero!L66+[1]Marzo!L66) / $T$65,0)</f>
        <v>0</v>
      </c>
      <c r="N66">
        <f>SUM(T66:T77)</f>
        <v>90</v>
      </c>
      <c r="S66" s="103" t="s">
        <v>137</v>
      </c>
      <c r="T66" s="104">
        <f>[1]Enero!$N$66</f>
        <v>31</v>
      </c>
    </row>
    <row r="67" spans="1:20" x14ac:dyDescent="0.25">
      <c r="A67" s="95" t="s">
        <v>138</v>
      </c>
      <c r="B67" s="96">
        <f>SUM([1]Enero!B67+[1]Febrero!B67+[1]Marzo!B67)</f>
        <v>0</v>
      </c>
      <c r="C67" s="96">
        <f>SUM([1]Enero!C67+[1]Febrero!C67+[1]Marzo!C67)</f>
        <v>0</v>
      </c>
      <c r="D67" s="96">
        <f>SUM([1]Enero!D67+[1]Febrero!D67+[1]Marzo!D67)</f>
        <v>0</v>
      </c>
      <c r="E67" s="96">
        <f>SUM([1]Enero!E67+[1]Febrero!E67+[1]Marzo!E67)</f>
        <v>0</v>
      </c>
      <c r="F67" s="105">
        <f t="shared" ref="F67:F85" si="2">E67+D67+C67</f>
        <v>0</v>
      </c>
      <c r="G67" s="98">
        <f>SUM([1]Enero!G67+[1]Febrero!G67+[1]Marzo!G67)</f>
        <v>0</v>
      </c>
      <c r="H67" s="98">
        <f>SUM([1]Enero!H67+[1]Febrero!H67+[1]Marzo!H67)</f>
        <v>0</v>
      </c>
      <c r="I67" s="99">
        <f t="shared" ref="I67:I85" si="3">SUM(H67*$N$66)</f>
        <v>0</v>
      </c>
      <c r="J67" s="100">
        <f t="shared" ref="J67:J85" si="4">IFERROR(SUM(G67/(I67))*100,0)</f>
        <v>0</v>
      </c>
      <c r="K67" s="101">
        <f t="shared" ref="K67:K85" si="5">IFERROR(SUM(G67/F67),0)</f>
        <v>0</v>
      </c>
      <c r="L67" s="102">
        <f>IFERROR(([1]Enero!L67+[1]Febrero!L67+[1]Marzo!L67) / $T$65,0)</f>
        <v>0</v>
      </c>
      <c r="N67" s="215" t="s">
        <v>139</v>
      </c>
      <c r="O67" s="216"/>
      <c r="P67" s="217"/>
      <c r="Q67" s="224" t="s">
        <v>140</v>
      </c>
      <c r="R67" s="225"/>
      <c r="S67" s="226"/>
      <c r="T67" s="104">
        <f>[1]Febrero!$N$66</f>
        <v>28</v>
      </c>
    </row>
    <row r="68" spans="1:20" x14ac:dyDescent="0.25">
      <c r="A68" s="106" t="s">
        <v>141</v>
      </c>
      <c r="B68" s="96">
        <f>SUM([1]Enero!B68+[1]Febrero!B68+[1]Marzo!B68)</f>
        <v>0</v>
      </c>
      <c r="C68" s="96">
        <f>SUM([1]Enero!C68+[1]Febrero!C68+[1]Marzo!C68)</f>
        <v>0</v>
      </c>
      <c r="D68" s="96">
        <f>SUM([1]Enero!D68+[1]Febrero!D68+[1]Marzo!D68)</f>
        <v>0</v>
      </c>
      <c r="E68" s="96">
        <f>SUM([1]Enero!E68+[1]Febrero!E68+[1]Marzo!E68)</f>
        <v>0</v>
      </c>
      <c r="F68" s="105">
        <f t="shared" si="2"/>
        <v>0</v>
      </c>
      <c r="G68" s="98">
        <f>SUM([1]Enero!G68+[1]Febrero!G68+[1]Marzo!G68)</f>
        <v>0</v>
      </c>
      <c r="H68" s="98">
        <f>SUM([1]Enero!H68+[1]Febrero!H68+[1]Marzo!H68)</f>
        <v>0</v>
      </c>
      <c r="I68" s="99">
        <f t="shared" si="3"/>
        <v>0</v>
      </c>
      <c r="J68" s="100">
        <f t="shared" si="4"/>
        <v>0</v>
      </c>
      <c r="K68" s="101">
        <f t="shared" si="5"/>
        <v>0</v>
      </c>
      <c r="L68" s="102">
        <f>IFERROR(([1]Enero!L68+[1]Febrero!L68+[1]Marzo!L68) / $T$65,0)</f>
        <v>0</v>
      </c>
      <c r="N68" s="218"/>
      <c r="O68" s="219"/>
      <c r="P68" s="220"/>
      <c r="Q68" s="227"/>
      <c r="R68" s="228"/>
      <c r="S68" s="229"/>
      <c r="T68" s="104">
        <f>[1]Marzo!$N$66</f>
        <v>31</v>
      </c>
    </row>
    <row r="69" spans="1:20" x14ac:dyDescent="0.25">
      <c r="A69" s="95" t="s">
        <v>142</v>
      </c>
      <c r="B69" s="96">
        <f>SUM([1]Enero!B69+[1]Febrero!B69+[1]Marzo!B69)</f>
        <v>114</v>
      </c>
      <c r="C69" s="96">
        <f>SUM([1]Enero!C69+[1]Febrero!C69+[1]Marzo!C69)</f>
        <v>114</v>
      </c>
      <c r="D69" s="96">
        <f>SUM([1]Enero!D69+[1]Febrero!D69+[1]Marzo!D69)</f>
        <v>0</v>
      </c>
      <c r="E69" s="96">
        <f>SUM([1]Enero!E69+[1]Febrero!E69+[1]Marzo!E69)</f>
        <v>0</v>
      </c>
      <c r="F69" s="105">
        <f t="shared" si="2"/>
        <v>114</v>
      </c>
      <c r="G69" s="98">
        <f>SUM([1]Enero!G69+[1]Febrero!G69+[1]Marzo!G69)</f>
        <v>199</v>
      </c>
      <c r="H69" s="98">
        <f>SUM([1]Enero!H69+[1]Febrero!H69+[1]Marzo!H69)</f>
        <v>36</v>
      </c>
      <c r="I69" s="99">
        <f t="shared" si="3"/>
        <v>3240</v>
      </c>
      <c r="J69" s="100">
        <f t="shared" si="4"/>
        <v>6.1419753086419755</v>
      </c>
      <c r="K69" s="101">
        <f t="shared" si="5"/>
        <v>1.7456140350877194</v>
      </c>
      <c r="L69" s="102">
        <f>IFERROR(([1]Enero!L69+[1]Febrero!L69+[1]Marzo!L69) / $T$65,0)</f>
        <v>0</v>
      </c>
      <c r="N69" s="218"/>
      <c r="O69" s="219"/>
      <c r="P69" s="220"/>
      <c r="Q69" s="227"/>
      <c r="R69" s="228"/>
      <c r="S69" s="229"/>
      <c r="T69" s="104"/>
    </row>
    <row r="70" spans="1:20" ht="15.75" thickBot="1" x14ac:dyDescent="0.3">
      <c r="A70" s="95" t="s">
        <v>143</v>
      </c>
      <c r="B70" s="96">
        <f>SUM([1]Enero!B70+[1]Febrero!B70+[1]Marzo!B70)</f>
        <v>302</v>
      </c>
      <c r="C70" s="96">
        <f>SUM([1]Enero!C70+[1]Febrero!C70+[1]Marzo!C70)</f>
        <v>238</v>
      </c>
      <c r="D70" s="96">
        <f>SUM([1]Enero!D70+[1]Febrero!D70+[1]Marzo!D70)</f>
        <v>34</v>
      </c>
      <c r="E70" s="96">
        <f>SUM([1]Enero!E70+[1]Febrero!E70+[1]Marzo!E70)</f>
        <v>30</v>
      </c>
      <c r="F70" s="105">
        <f t="shared" si="2"/>
        <v>302</v>
      </c>
      <c r="G70" s="98">
        <f>SUM([1]Enero!G70+[1]Febrero!G70+[1]Marzo!G70)</f>
        <v>613</v>
      </c>
      <c r="H70" s="98">
        <f>SUM([1]Enero!H70+[1]Febrero!H70+[1]Marzo!H70)</f>
        <v>66</v>
      </c>
      <c r="I70" s="99">
        <f t="shared" si="3"/>
        <v>5940</v>
      </c>
      <c r="J70" s="100">
        <f t="shared" si="4"/>
        <v>10.31986531986532</v>
      </c>
      <c r="K70" s="101">
        <f t="shared" si="5"/>
        <v>2.0298013245033113</v>
      </c>
      <c r="L70" s="102">
        <f>IFERROR(([1]Enero!L70+[1]Febrero!L70+[1]Marzo!L70) / $T$65,0)</f>
        <v>0</v>
      </c>
      <c r="N70" s="221"/>
      <c r="O70" s="222"/>
      <c r="P70" s="223"/>
      <c r="Q70" s="230"/>
      <c r="R70" s="231"/>
      <c r="S70" s="232"/>
      <c r="T70" s="104"/>
    </row>
    <row r="71" spans="1:20" ht="15.75" thickBot="1" x14ac:dyDescent="0.3">
      <c r="A71" s="95" t="s">
        <v>144</v>
      </c>
      <c r="B71" s="96">
        <f>SUM([1]Enero!B71+[1]Febrero!B71+[1]Marzo!B71)</f>
        <v>71</v>
      </c>
      <c r="C71" s="96">
        <f>SUM([1]Enero!C71+[1]Febrero!C71+[1]Marzo!C71)</f>
        <v>67</v>
      </c>
      <c r="D71" s="96">
        <f>SUM([1]Enero!D71+[1]Febrero!D71+[1]Marzo!D71)</f>
        <v>0</v>
      </c>
      <c r="E71" s="96">
        <f>SUM([1]Enero!E71+[1]Febrero!E71+[1]Marzo!E71)</f>
        <v>4</v>
      </c>
      <c r="F71" s="105">
        <f t="shared" si="2"/>
        <v>71</v>
      </c>
      <c r="G71" s="98">
        <f>SUM([1]Enero!G71+[1]Febrero!G71+[1]Marzo!G71)</f>
        <v>238</v>
      </c>
      <c r="H71" s="98">
        <f>SUM([1]Enero!H71+[1]Febrero!H71+[1]Marzo!H71)</f>
        <v>29</v>
      </c>
      <c r="I71" s="99">
        <f t="shared" si="3"/>
        <v>2610</v>
      </c>
      <c r="J71" s="100">
        <f t="shared" si="4"/>
        <v>9.1187739463601538</v>
      </c>
      <c r="K71" s="101">
        <f t="shared" si="5"/>
        <v>3.352112676056338</v>
      </c>
      <c r="L71" s="102">
        <f>IFERROR(([1]Enero!L71+[1]Febrero!L71+[1]Marzo!L71) / $T$65,0)</f>
        <v>0</v>
      </c>
      <c r="O71" s="107"/>
      <c r="T71" s="104"/>
    </row>
    <row r="72" spans="1:20" x14ac:dyDescent="0.25">
      <c r="A72" s="95" t="s">
        <v>145</v>
      </c>
      <c r="B72" s="96">
        <f>SUM([1]Enero!B72+[1]Febrero!B72+[1]Marzo!B72)</f>
        <v>61</v>
      </c>
      <c r="C72" s="96">
        <f>SUM([1]Enero!C72+[1]Febrero!C72+[1]Marzo!C72)</f>
        <v>56</v>
      </c>
      <c r="D72" s="96">
        <f>SUM([1]Enero!D72+[1]Febrero!D72+[1]Marzo!D72)</f>
        <v>0</v>
      </c>
      <c r="E72" s="96">
        <f>SUM([1]Enero!E72+[1]Febrero!E72+[1]Marzo!E72)</f>
        <v>5</v>
      </c>
      <c r="F72" s="105">
        <f t="shared" si="2"/>
        <v>61</v>
      </c>
      <c r="G72" s="98">
        <f>SUM([1]Enero!G72+[1]Febrero!G72+[1]Marzo!G72)</f>
        <v>159</v>
      </c>
      <c r="H72" s="98">
        <f>SUM([1]Enero!H72+[1]Febrero!H72+[1]Marzo!H72)</f>
        <v>24</v>
      </c>
      <c r="I72" s="99">
        <f t="shared" si="3"/>
        <v>2160</v>
      </c>
      <c r="J72" s="100">
        <f t="shared" si="4"/>
        <v>7.3611111111111116</v>
      </c>
      <c r="K72" s="101">
        <f t="shared" si="5"/>
        <v>2.6065573770491803</v>
      </c>
      <c r="L72" s="102">
        <f>IFERROR(([1]Enero!L72+[1]Febrero!L72+[1]Marzo!L72) / $T$65,0)</f>
        <v>0</v>
      </c>
      <c r="N72" s="224" t="s">
        <v>146</v>
      </c>
      <c r="O72" s="225"/>
      <c r="P72" s="226"/>
      <c r="Q72" s="233" t="s">
        <v>147</v>
      </c>
      <c r="R72" s="234"/>
      <c r="S72" s="235"/>
      <c r="T72" s="104"/>
    </row>
    <row r="73" spans="1:20" x14ac:dyDescent="0.25">
      <c r="A73" s="95" t="s">
        <v>148</v>
      </c>
      <c r="B73" s="96">
        <f>SUM([1]Enero!B73+[1]Febrero!B73+[1]Marzo!B73)</f>
        <v>123</v>
      </c>
      <c r="C73" s="96">
        <f>SUM([1]Enero!C73+[1]Febrero!C73+[1]Marzo!C73)</f>
        <v>118</v>
      </c>
      <c r="D73" s="96">
        <f>SUM([1]Enero!D73+[1]Febrero!D73+[1]Marzo!D73)</f>
        <v>0</v>
      </c>
      <c r="E73" s="96">
        <f>SUM([1]Enero!E73+[1]Febrero!E73+[1]Marzo!E73)</f>
        <v>5</v>
      </c>
      <c r="F73" s="105">
        <f t="shared" si="2"/>
        <v>123</v>
      </c>
      <c r="G73" s="98">
        <f>SUM([1]Enero!G73+[1]Febrero!G73+[1]Marzo!G73)</f>
        <v>238</v>
      </c>
      <c r="H73" s="98">
        <f>SUM([1]Enero!H73+[1]Febrero!H73+[1]Marzo!H73)</f>
        <v>45</v>
      </c>
      <c r="I73" s="99">
        <f t="shared" si="3"/>
        <v>4050</v>
      </c>
      <c r="J73" s="100">
        <f t="shared" si="4"/>
        <v>5.8765432098765435</v>
      </c>
      <c r="K73" s="101">
        <f t="shared" si="5"/>
        <v>1.934959349593496</v>
      </c>
      <c r="L73" s="102">
        <f>IFERROR(([1]Enero!L73+[1]Febrero!L73+[1]Marzo!L73) / $T$65,0)</f>
        <v>0</v>
      </c>
      <c r="N73" s="227"/>
      <c r="O73" s="228"/>
      <c r="P73" s="229"/>
      <c r="Q73" s="236"/>
      <c r="R73" s="237"/>
      <c r="S73" s="238"/>
      <c r="T73" s="104"/>
    </row>
    <row r="74" spans="1:20" ht="15.75" thickBot="1" x14ac:dyDescent="0.3">
      <c r="A74" s="95" t="s">
        <v>149</v>
      </c>
      <c r="B74" s="96">
        <f>SUM([1]Enero!B74+[1]Febrero!B74+[1]Marzo!B74)</f>
        <v>65</v>
      </c>
      <c r="C74" s="96">
        <f>SUM([1]Enero!C74+[1]Febrero!C74+[1]Marzo!C74)</f>
        <v>59</v>
      </c>
      <c r="D74" s="96">
        <f>SUM([1]Enero!D74+[1]Febrero!D74+[1]Marzo!D74)</f>
        <v>0</v>
      </c>
      <c r="E74" s="96">
        <f>SUM([1]Enero!E74+[1]Febrero!E74+[1]Marzo!E74)</f>
        <v>6</v>
      </c>
      <c r="F74" s="105">
        <f t="shared" si="2"/>
        <v>65</v>
      </c>
      <c r="G74" s="98">
        <f>SUM([1]Enero!G74+[1]Febrero!G74+[1]Marzo!G74)</f>
        <v>270</v>
      </c>
      <c r="H74" s="98">
        <f>SUM([1]Enero!H74+[1]Febrero!H74+[1]Marzo!H74)</f>
        <v>34</v>
      </c>
      <c r="I74" s="99">
        <f t="shared" si="3"/>
        <v>3060</v>
      </c>
      <c r="J74" s="100">
        <f t="shared" si="4"/>
        <v>8.8235294117647065</v>
      </c>
      <c r="K74" s="101">
        <f t="shared" si="5"/>
        <v>4.1538461538461542</v>
      </c>
      <c r="L74" s="102">
        <f>IFERROR(([1]Enero!L74+[1]Febrero!L74+[1]Marzo!L74) / $T$65,0)</f>
        <v>0</v>
      </c>
      <c r="N74" s="230"/>
      <c r="O74" s="231"/>
      <c r="P74" s="232"/>
      <c r="Q74" s="239"/>
      <c r="R74" s="240"/>
      <c r="S74" s="241"/>
      <c r="T74" s="104"/>
    </row>
    <row r="75" spans="1:20" x14ac:dyDescent="0.25">
      <c r="A75" s="95" t="s">
        <v>150</v>
      </c>
      <c r="B75" s="96">
        <f>SUM([1]Enero!B75+[1]Febrero!B75+[1]Marzo!B75)</f>
        <v>167</v>
      </c>
      <c r="C75" s="96">
        <f>SUM([1]Enero!C75+[1]Febrero!C75+[1]Marzo!C75)</f>
        <v>120</v>
      </c>
      <c r="D75" s="96">
        <f>SUM([1]Enero!D75+[1]Febrero!D75+[1]Marzo!D75)</f>
        <v>2</v>
      </c>
      <c r="E75" s="96">
        <f>SUM([1]Enero!E75+[1]Febrero!E75+[1]Marzo!E75)</f>
        <v>44</v>
      </c>
      <c r="F75" s="105">
        <f t="shared" si="2"/>
        <v>166</v>
      </c>
      <c r="G75" s="98">
        <f>SUM([1]Enero!G75+[1]Febrero!G75+[1]Marzo!G75)</f>
        <v>566</v>
      </c>
      <c r="H75" s="98">
        <f>SUM([1]Enero!H75+[1]Febrero!H75+[1]Marzo!H75)</f>
        <v>42</v>
      </c>
      <c r="I75" s="99">
        <f t="shared" si="3"/>
        <v>3780</v>
      </c>
      <c r="J75" s="100">
        <f t="shared" si="4"/>
        <v>14.973544973544971</v>
      </c>
      <c r="K75" s="101">
        <f t="shared" si="5"/>
        <v>3.4096385542168677</v>
      </c>
      <c r="L75" s="102">
        <f>IFERROR(([1]Enero!L75+[1]Febrero!L75+[1]Marzo!L75) / $T$65,0)</f>
        <v>0</v>
      </c>
      <c r="N75" s="215" t="s">
        <v>151</v>
      </c>
      <c r="O75" s="216"/>
      <c r="P75" s="217"/>
    </row>
    <row r="76" spans="1:20" x14ac:dyDescent="0.25">
      <c r="A76" s="95" t="s">
        <v>152</v>
      </c>
      <c r="B76" s="96">
        <f>SUM([1]Enero!B76+[1]Febrero!B76+[1]Marzo!B76)</f>
        <v>695</v>
      </c>
      <c r="C76" s="96">
        <f>SUM([1]Enero!C76+[1]Febrero!C76+[1]Marzo!C76)</f>
        <v>659</v>
      </c>
      <c r="D76" s="96">
        <f>SUM([1]Enero!D76+[1]Febrero!D76+[1]Marzo!D76)</f>
        <v>14</v>
      </c>
      <c r="E76" s="96">
        <f>SUM([1]Enero!E76+[1]Febrero!E76+[1]Marzo!E76)</f>
        <v>19</v>
      </c>
      <c r="F76" s="105">
        <f t="shared" si="2"/>
        <v>692</v>
      </c>
      <c r="G76" s="98">
        <f>SUM([1]Enero!G76+[1]Febrero!G76+[1]Marzo!G76)</f>
        <v>1142</v>
      </c>
      <c r="H76" s="98">
        <f>SUM([1]Enero!H76+[1]Febrero!H76+[1]Marzo!H76)</f>
        <v>51</v>
      </c>
      <c r="I76" s="99">
        <f t="shared" si="3"/>
        <v>4590</v>
      </c>
      <c r="J76" s="100">
        <f t="shared" si="4"/>
        <v>24.880174291938996</v>
      </c>
      <c r="K76" s="101">
        <f t="shared" si="5"/>
        <v>1.6502890173410405</v>
      </c>
      <c r="L76" s="102">
        <f>IFERROR(([1]Enero!L76+[1]Febrero!L76+[1]Marzo!L76) / $T$65,0)</f>
        <v>0</v>
      </c>
      <c r="N76" s="218"/>
      <c r="O76" s="219"/>
      <c r="P76" s="220"/>
    </row>
    <row r="77" spans="1:20" x14ac:dyDescent="0.25">
      <c r="A77" s="106" t="s">
        <v>153</v>
      </c>
      <c r="B77" s="96">
        <f>SUM([1]Enero!B77+[1]Febrero!B77+[1]Marzo!B77)</f>
        <v>0</v>
      </c>
      <c r="C77" s="96">
        <f>SUM([1]Enero!C77+[1]Febrero!C77+[1]Marzo!C77)</f>
        <v>0</v>
      </c>
      <c r="D77" s="96">
        <f>SUM([1]Enero!D77+[1]Febrero!D77+[1]Marzo!D77)</f>
        <v>0</v>
      </c>
      <c r="E77" s="96">
        <f>SUM([1]Enero!E77+[1]Febrero!E77+[1]Marzo!E77)</f>
        <v>0</v>
      </c>
      <c r="F77" s="105">
        <f t="shared" si="2"/>
        <v>0</v>
      </c>
      <c r="G77" s="98">
        <f>SUM([1]Enero!G77+[1]Febrero!G77+[1]Marzo!G77)</f>
        <v>0</v>
      </c>
      <c r="H77" s="98">
        <f>SUM([1]Enero!H77+[1]Febrero!H77+[1]Marzo!H77)</f>
        <v>0</v>
      </c>
      <c r="I77" s="99">
        <f t="shared" si="3"/>
        <v>0</v>
      </c>
      <c r="J77" s="100">
        <f t="shared" si="4"/>
        <v>0</v>
      </c>
      <c r="K77" s="101">
        <f t="shared" si="5"/>
        <v>0</v>
      </c>
      <c r="L77" s="102">
        <f>IFERROR(([1]Enero!L77+[1]Febrero!L77+[1]Marzo!L77) / $T$65,0)</f>
        <v>0</v>
      </c>
      <c r="N77" s="218"/>
      <c r="O77" s="219"/>
      <c r="P77" s="220"/>
    </row>
    <row r="78" spans="1:20" ht="15.75" thickBot="1" x14ac:dyDescent="0.3">
      <c r="A78" s="95" t="s">
        <v>154</v>
      </c>
      <c r="B78" s="96">
        <f>SUM([1]Enero!B78+[1]Febrero!B78+[1]Marzo!B78)</f>
        <v>0</v>
      </c>
      <c r="C78" s="96">
        <f>SUM([1]Enero!C78+[1]Febrero!C78+[1]Marzo!C78)</f>
        <v>0</v>
      </c>
      <c r="D78" s="96">
        <f>SUM([1]Enero!D78+[1]Febrero!D78+[1]Marzo!D78)</f>
        <v>0</v>
      </c>
      <c r="E78" s="96">
        <f>SUM([1]Enero!E78+[1]Febrero!E78+[1]Marzo!E78)</f>
        <v>0</v>
      </c>
      <c r="F78" s="105">
        <f t="shared" si="2"/>
        <v>0</v>
      </c>
      <c r="G78" s="98">
        <f>SUM([1]Enero!G78+[1]Febrero!G78+[1]Marzo!G78)</f>
        <v>0</v>
      </c>
      <c r="H78" s="98">
        <f>SUM([1]Enero!H78+[1]Febrero!H78+[1]Marzo!H78)</f>
        <v>0</v>
      </c>
      <c r="I78" s="99">
        <f t="shared" si="3"/>
        <v>0</v>
      </c>
      <c r="J78" s="100">
        <f t="shared" si="4"/>
        <v>0</v>
      </c>
      <c r="K78" s="101">
        <f t="shared" si="5"/>
        <v>0</v>
      </c>
      <c r="L78" s="102">
        <f>IFERROR(([1]Enero!L78+[1]Febrero!L78+[1]Marzo!L78) / $T$65,0)</f>
        <v>0</v>
      </c>
      <c r="N78" s="221"/>
      <c r="O78" s="222"/>
      <c r="P78" s="223"/>
    </row>
    <row r="79" spans="1:20" x14ac:dyDescent="0.25">
      <c r="A79" s="95" t="s">
        <v>155</v>
      </c>
      <c r="B79" s="96">
        <f>SUM([1]Enero!B79+[1]Febrero!B79+[1]Marzo!B79)</f>
        <v>251</v>
      </c>
      <c r="C79" s="96">
        <f>SUM([1]Enero!C79+[1]Febrero!C79+[1]Marzo!C79)</f>
        <v>249</v>
      </c>
      <c r="D79" s="96">
        <f>SUM([1]Enero!D79+[1]Febrero!D79+[1]Marzo!D79)</f>
        <v>0</v>
      </c>
      <c r="E79" s="96">
        <f>SUM([1]Enero!E79+[1]Febrero!E79+[1]Marzo!E79)</f>
        <v>2</v>
      </c>
      <c r="F79" s="105">
        <f t="shared" si="2"/>
        <v>251</v>
      </c>
      <c r="G79" s="98">
        <f>SUM([1]Enero!G79+[1]Febrero!G79+[1]Marzo!G79)</f>
        <v>553</v>
      </c>
      <c r="H79" s="98">
        <f>SUM([1]Enero!H79+[1]Febrero!H79+[1]Marzo!H79)</f>
        <v>33</v>
      </c>
      <c r="I79" s="99">
        <f t="shared" si="3"/>
        <v>2970</v>
      </c>
      <c r="J79" s="100">
        <f t="shared" si="4"/>
        <v>18.619528619528619</v>
      </c>
      <c r="K79" s="101">
        <f t="shared" si="5"/>
        <v>2.2031872509960158</v>
      </c>
      <c r="L79" s="102">
        <f>IFERROR(([1]Enero!L79+[1]Febrero!L79+[1]Marzo!L79) / $T$65,0)</f>
        <v>0</v>
      </c>
      <c r="N79" s="224" t="s">
        <v>156</v>
      </c>
      <c r="O79" s="225"/>
      <c r="P79" s="226"/>
    </row>
    <row r="80" spans="1:20" x14ac:dyDescent="0.25">
      <c r="A80" s="95" t="s">
        <v>157</v>
      </c>
      <c r="B80" s="96">
        <f>SUM([1]Enero!B80+[1]Febrero!B80+[1]Marzo!B80)</f>
        <v>244</v>
      </c>
      <c r="C80" s="96">
        <f>SUM([1]Enero!C80+[1]Febrero!C80+[1]Marzo!C80)</f>
        <v>209</v>
      </c>
      <c r="D80" s="96">
        <f>SUM([1]Enero!D80+[1]Febrero!D80+[1]Marzo!D80)</f>
        <v>7</v>
      </c>
      <c r="E80" s="96">
        <f>SUM([1]Enero!E80+[1]Febrero!E80+[1]Marzo!E80)</f>
        <v>28</v>
      </c>
      <c r="F80" s="105">
        <f t="shared" si="2"/>
        <v>244</v>
      </c>
      <c r="G80" s="98">
        <f>SUM([1]Enero!G80+[1]Febrero!G80+[1]Marzo!G80)</f>
        <v>867</v>
      </c>
      <c r="H80" s="98">
        <f>SUM([1]Enero!H80+[1]Febrero!H80+[1]Marzo!H80)</f>
        <v>43</v>
      </c>
      <c r="I80" s="99">
        <f t="shared" si="3"/>
        <v>3870</v>
      </c>
      <c r="J80" s="100">
        <f t="shared" si="4"/>
        <v>22.403100775193799</v>
      </c>
      <c r="K80" s="101">
        <f t="shared" si="5"/>
        <v>3.5532786885245899</v>
      </c>
      <c r="L80" s="102">
        <f>IFERROR(([1]Enero!L80+[1]Febrero!L80+[1]Marzo!L80) / $T$65,0)</f>
        <v>0</v>
      </c>
      <c r="N80" s="227"/>
      <c r="O80" s="228"/>
      <c r="P80" s="229"/>
    </row>
    <row r="81" spans="1:18" x14ac:dyDescent="0.25">
      <c r="A81" s="95" t="s">
        <v>158</v>
      </c>
      <c r="B81" s="96">
        <f>SUM([1]Enero!B81+[1]Febrero!B81+[1]Marzo!B81)</f>
        <v>65</v>
      </c>
      <c r="C81" s="96">
        <f>SUM([1]Enero!C81+[1]Febrero!C81+[1]Marzo!C81)</f>
        <v>58</v>
      </c>
      <c r="D81" s="96">
        <f>SUM([1]Enero!D81+[1]Febrero!D81+[1]Marzo!D81)</f>
        <v>0</v>
      </c>
      <c r="E81" s="96">
        <f>SUM([1]Enero!E81+[1]Febrero!E81+[1]Marzo!E81)</f>
        <v>6</v>
      </c>
      <c r="F81" s="105">
        <f t="shared" si="2"/>
        <v>64</v>
      </c>
      <c r="G81" s="98">
        <f>SUM([1]Enero!G81+[1]Febrero!G81+[1]Marzo!G81)</f>
        <v>382</v>
      </c>
      <c r="H81" s="98">
        <f>SUM([1]Enero!H81+[1]Febrero!H81+[1]Marzo!H81)</f>
        <v>43</v>
      </c>
      <c r="I81" s="99">
        <f t="shared" si="3"/>
        <v>3870</v>
      </c>
      <c r="J81" s="100">
        <f t="shared" si="4"/>
        <v>9.8708010335917304</v>
      </c>
      <c r="K81" s="101">
        <f t="shared" si="5"/>
        <v>5.96875</v>
      </c>
      <c r="L81" s="102">
        <f>IFERROR(([1]Enero!L81+[1]Febrero!L81+[1]Marzo!L81) / $T$65,0)</f>
        <v>0</v>
      </c>
      <c r="N81" s="227"/>
      <c r="O81" s="228"/>
      <c r="P81" s="229"/>
    </row>
    <row r="82" spans="1:18" ht="15.75" thickBot="1" x14ac:dyDescent="0.3">
      <c r="A82" s="95" t="s">
        <v>159</v>
      </c>
      <c r="B82" s="96">
        <f>SUM([1]Enero!B82+[1]Febrero!B82+[1]Marzo!B82)</f>
        <v>0</v>
      </c>
      <c r="C82" s="96">
        <f>SUM([1]Enero!C82+[1]Febrero!C82+[1]Marzo!C82)</f>
        <v>0</v>
      </c>
      <c r="D82" s="96">
        <f>SUM([1]Enero!D82+[1]Febrero!D82+[1]Marzo!D82)</f>
        <v>0</v>
      </c>
      <c r="E82" s="96">
        <f>SUM([1]Enero!E82+[1]Febrero!E82+[1]Marzo!E82)</f>
        <v>0</v>
      </c>
      <c r="F82" s="105">
        <f t="shared" si="2"/>
        <v>0</v>
      </c>
      <c r="G82" s="98">
        <f>SUM([1]Enero!G82+[1]Febrero!G82+[1]Marzo!G82)</f>
        <v>0</v>
      </c>
      <c r="H82" s="98">
        <f>SUM([1]Enero!H82+[1]Febrero!H82+[1]Marzo!H82)</f>
        <v>0</v>
      </c>
      <c r="I82" s="99">
        <f t="shared" si="3"/>
        <v>0</v>
      </c>
      <c r="J82" s="100">
        <f t="shared" si="4"/>
        <v>0</v>
      </c>
      <c r="K82" s="101">
        <f t="shared" si="5"/>
        <v>0</v>
      </c>
      <c r="L82" s="102">
        <f>IFERROR(([1]Enero!L82+[1]Febrero!L82+[1]Marzo!L82) / $T$65,0)</f>
        <v>0</v>
      </c>
      <c r="N82" s="230"/>
      <c r="O82" s="231"/>
      <c r="P82" s="232"/>
    </row>
    <row r="83" spans="1:18" x14ac:dyDescent="0.25">
      <c r="A83" s="95" t="s">
        <v>160</v>
      </c>
      <c r="B83" s="96">
        <f>SUM([1]Enero!B83+[1]Febrero!B83+[1]Marzo!B83)</f>
        <v>58</v>
      </c>
      <c r="C83" s="96">
        <f>SUM([1]Enero!C83+[1]Febrero!C83+[1]Marzo!C83)</f>
        <v>51</v>
      </c>
      <c r="D83" s="96">
        <f>SUM([1]Enero!D83+[1]Febrero!D83+[1]Marzo!D83)</f>
        <v>0</v>
      </c>
      <c r="E83" s="96">
        <f>SUM([1]Enero!E83+[1]Febrero!E83+[1]Marzo!E83)</f>
        <v>0</v>
      </c>
      <c r="F83" s="105">
        <f t="shared" si="2"/>
        <v>51</v>
      </c>
      <c r="G83" s="98">
        <f>SUM([1]Enero!G83+[1]Febrero!G83+[1]Marzo!G83)</f>
        <v>199</v>
      </c>
      <c r="H83" s="98">
        <f>SUM([1]Enero!H83+[1]Febrero!H83+[1]Marzo!H83)</f>
        <v>29</v>
      </c>
      <c r="I83" s="99">
        <f t="shared" si="3"/>
        <v>2610</v>
      </c>
      <c r="J83" s="100">
        <f t="shared" si="4"/>
        <v>7.6245210727969344</v>
      </c>
      <c r="K83" s="101">
        <f t="shared" si="5"/>
        <v>3.9019607843137254</v>
      </c>
      <c r="L83" s="102">
        <f>IFERROR(([1]Enero!L83+[1]Febrero!L83+[1]Marzo!L83) / $T$65,0)</f>
        <v>0</v>
      </c>
    </row>
    <row r="84" spans="1:18" x14ac:dyDescent="0.25">
      <c r="A84" s="95" t="s">
        <v>161</v>
      </c>
      <c r="B84" s="96">
        <f>SUM([1]Enero!B84+[1]Febrero!B84+[1]Marzo!B84)</f>
        <v>46</v>
      </c>
      <c r="C84" s="96">
        <f>SUM([1]Enero!C84+[1]Febrero!C84+[1]Marzo!C84)</f>
        <v>29</v>
      </c>
      <c r="D84" s="96">
        <f>SUM([1]Enero!D84+[1]Febrero!D84+[1]Marzo!D84)</f>
        <v>3</v>
      </c>
      <c r="E84" s="96">
        <f>SUM([1]Enero!E84+[1]Febrero!E84+[1]Marzo!E84)</f>
        <v>14</v>
      </c>
      <c r="F84" s="105">
        <f t="shared" si="2"/>
        <v>46</v>
      </c>
      <c r="G84" s="98">
        <f>SUM([1]Enero!G84+[1]Febrero!G84+[1]Marzo!G84)</f>
        <v>62</v>
      </c>
      <c r="H84" s="98">
        <f>SUM([1]Enero!H84+[1]Febrero!H84+[1]Marzo!H84)</f>
        <v>21</v>
      </c>
      <c r="I84" s="99">
        <f t="shared" si="3"/>
        <v>1890</v>
      </c>
      <c r="J84" s="100">
        <f t="shared" si="4"/>
        <v>3.28042328042328</v>
      </c>
      <c r="K84" s="101">
        <f t="shared" si="5"/>
        <v>1.3478260869565217</v>
      </c>
      <c r="L84" s="102">
        <f>IFERROR(([1]Enero!L84+[1]Febrero!L84+[1]Marzo!L84) / $T$65,0)</f>
        <v>0</v>
      </c>
    </row>
    <row r="85" spans="1:18" x14ac:dyDescent="0.25">
      <c r="A85" s="95" t="s">
        <v>162</v>
      </c>
      <c r="B85" s="96">
        <f>SUM([1]Enero!B85+[1]Febrero!B85+[1]Marzo!B85)</f>
        <v>140</v>
      </c>
      <c r="C85" s="96">
        <f>SUM([1]Enero!C85+[1]Febrero!C85+[1]Marzo!C85)</f>
        <v>137</v>
      </c>
      <c r="D85" s="96">
        <f>SUM([1]Enero!D85+[1]Febrero!D85+[1]Marzo!D85)</f>
        <v>4</v>
      </c>
      <c r="E85" s="96">
        <f>SUM([1]Enero!E85+[1]Febrero!E85+[1]Marzo!E85)</f>
        <v>0</v>
      </c>
      <c r="F85" s="105">
        <f t="shared" si="2"/>
        <v>141</v>
      </c>
      <c r="G85" s="98">
        <f>SUM([1]Enero!G85+[1]Febrero!G85+[1]Marzo!G85)</f>
        <v>73</v>
      </c>
      <c r="H85" s="98">
        <f>SUM([1]Enero!H85+[1]Febrero!H85+[1]Marzo!H85)</f>
        <v>51</v>
      </c>
      <c r="I85" s="99">
        <f t="shared" si="3"/>
        <v>4590</v>
      </c>
      <c r="J85" s="100">
        <f t="shared" si="4"/>
        <v>1.5904139433551199</v>
      </c>
      <c r="K85" s="101">
        <f t="shared" si="5"/>
        <v>0.51773049645390068</v>
      </c>
      <c r="L85" s="102">
        <f>IFERROR(([1]Enero!L85+[1]Febrero!L85+[1]Marzo!L85) / $T$65,0)</f>
        <v>0</v>
      </c>
    </row>
    <row r="86" spans="1:18" ht="15.75" thickBot="1" x14ac:dyDescent="0.3">
      <c r="A86" s="108" t="s">
        <v>23</v>
      </c>
      <c r="B86" s="109">
        <f t="shared" ref="B86:I86" si="6">SUM(B66:B85)</f>
        <v>2402</v>
      </c>
      <c r="C86" s="110">
        <f t="shared" si="6"/>
        <v>2164</v>
      </c>
      <c r="D86" s="111">
        <f t="shared" si="6"/>
        <v>64</v>
      </c>
      <c r="E86" s="111">
        <f t="shared" si="6"/>
        <v>163</v>
      </c>
      <c r="F86" s="111">
        <f t="shared" si="6"/>
        <v>2391</v>
      </c>
      <c r="G86" s="112">
        <f t="shared" si="6"/>
        <v>5561</v>
      </c>
      <c r="H86" s="113">
        <f t="shared" si="6"/>
        <v>547</v>
      </c>
      <c r="I86" s="114">
        <f t="shared" si="6"/>
        <v>49230</v>
      </c>
      <c r="J86" s="113">
        <f>IFERROR(SUM(G86/I86)*100,0)</f>
        <v>11.295957749339832</v>
      </c>
      <c r="K86" s="113">
        <f>IFERROR(SUM(G86/F86),0)</f>
        <v>2.3258051024675868</v>
      </c>
      <c r="L86" s="115">
        <f>SUM(L66:L85)</f>
        <v>0</v>
      </c>
    </row>
    <row r="87" spans="1:18" x14ac:dyDescent="0.25">
      <c r="A87" s="116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8"/>
      <c r="N87" s="118"/>
      <c r="O87" s="119"/>
      <c r="P87" s="119"/>
      <c r="Q87" s="119"/>
    </row>
    <row r="88" spans="1:18" ht="16.5" thickBot="1" x14ac:dyDescent="0.3">
      <c r="A88" s="244" t="s">
        <v>163</v>
      </c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120"/>
      <c r="M88" s="120"/>
      <c r="N88" s="121"/>
      <c r="O88" s="121"/>
      <c r="P88" s="121"/>
      <c r="Q88" s="121"/>
      <c r="R88" s="119"/>
    </row>
    <row r="89" spans="1:18" x14ac:dyDescent="0.25">
      <c r="A89" s="245" t="s">
        <v>164</v>
      </c>
      <c r="B89" s="246"/>
      <c r="C89" s="249" t="s">
        <v>165</v>
      </c>
      <c r="D89" s="250"/>
      <c r="E89" s="250"/>
      <c r="F89" s="250"/>
      <c r="G89" s="250"/>
      <c r="H89" s="250"/>
      <c r="I89" s="250"/>
      <c r="J89" s="251"/>
      <c r="K89" s="122"/>
      <c r="L89" s="123"/>
      <c r="M89" s="123"/>
      <c r="N89" s="124"/>
      <c r="O89" s="119"/>
      <c r="P89" s="119"/>
      <c r="Q89" s="119"/>
      <c r="R89" s="119"/>
    </row>
    <row r="90" spans="1:18" ht="15.75" thickBot="1" x14ac:dyDescent="0.3">
      <c r="A90" s="247"/>
      <c r="B90" s="248"/>
      <c r="C90" s="125" t="s">
        <v>166</v>
      </c>
      <c r="D90" s="126" t="s">
        <v>167</v>
      </c>
      <c r="E90" s="126" t="s">
        <v>168</v>
      </c>
      <c r="F90" s="126" t="s">
        <v>169</v>
      </c>
      <c r="G90" s="126" t="s">
        <v>170</v>
      </c>
      <c r="H90" s="126" t="s">
        <v>171</v>
      </c>
      <c r="I90" s="127" t="s">
        <v>172</v>
      </c>
      <c r="J90" s="128" t="s">
        <v>173</v>
      </c>
      <c r="K90" s="129" t="s">
        <v>23</v>
      </c>
      <c r="L90" s="119"/>
      <c r="M90" s="119"/>
      <c r="N90" s="119"/>
      <c r="O90" s="119"/>
      <c r="P90" s="119"/>
      <c r="Q90" s="119"/>
      <c r="R90" s="119"/>
    </row>
    <row r="91" spans="1:18" ht="15.75" thickBot="1" x14ac:dyDescent="0.3">
      <c r="A91" s="252" t="s">
        <v>174</v>
      </c>
      <c r="B91" s="130" t="s">
        <v>175</v>
      </c>
      <c r="C91" s="131">
        <f>[1]Enero!C91+[1]Febrero!C91+[1]Marzo!C91</f>
        <v>0</v>
      </c>
      <c r="D91" s="131">
        <f>[1]Enero!D91+[1]Febrero!D91+[1]Marzo!D91</f>
        <v>0</v>
      </c>
      <c r="E91" s="131">
        <f>[1]Enero!E91+[1]Febrero!E91+[1]Marzo!E91</f>
        <v>0</v>
      </c>
      <c r="F91" s="131">
        <f>[1]Enero!F91+[1]Febrero!F91+[1]Marzo!F91</f>
        <v>0</v>
      </c>
      <c r="G91" s="131">
        <f>[1]Enero!G91+[1]Febrero!G91+[1]Marzo!G91</f>
        <v>0</v>
      </c>
      <c r="H91" s="131">
        <f>[1]Enero!H91+[1]Febrero!H91+[1]Marzo!H91</f>
        <v>0</v>
      </c>
      <c r="I91" s="131">
        <f>[1]Enero!I91+[1]Febrero!I91+[1]Marzo!I91</f>
        <v>0</v>
      </c>
      <c r="J91" s="131">
        <f>[1]Enero!J91+[1]Febrero!J91+[1]Marzo!J91</f>
        <v>0</v>
      </c>
      <c r="K91" s="132">
        <f t="shared" ref="K91:K99" si="7">SUM(J91+I91+H91+G91+F91+E91+D91+C91)</f>
        <v>0</v>
      </c>
      <c r="L91" s="119"/>
      <c r="M91" s="119"/>
      <c r="N91" s="119"/>
      <c r="O91" s="119"/>
      <c r="P91" s="119"/>
      <c r="Q91" s="119"/>
      <c r="R91" s="119"/>
    </row>
    <row r="92" spans="1:18" x14ac:dyDescent="0.25">
      <c r="A92" s="253"/>
      <c r="B92" s="133" t="s">
        <v>176</v>
      </c>
      <c r="C92" s="131">
        <f>[1]Enero!C92+[1]Febrero!C92+[1]Marzo!C92</f>
        <v>0</v>
      </c>
      <c r="D92" s="131">
        <f>[1]Enero!D92+[1]Febrero!D92+[1]Marzo!D92</f>
        <v>0</v>
      </c>
      <c r="E92" s="131">
        <f>[1]Enero!E92+[1]Febrero!E92+[1]Marzo!E92</f>
        <v>0</v>
      </c>
      <c r="F92" s="131">
        <f>[1]Enero!F92+[1]Febrero!F92+[1]Marzo!F92</f>
        <v>0</v>
      </c>
      <c r="G92" s="131">
        <f>[1]Enero!G92+[1]Febrero!G92+[1]Marzo!G92</f>
        <v>0</v>
      </c>
      <c r="H92" s="131">
        <f>[1]Enero!H92+[1]Febrero!H92+[1]Marzo!H92</f>
        <v>0</v>
      </c>
      <c r="I92" s="131">
        <f>[1]Enero!I92+[1]Febrero!I92+[1]Marzo!I92</f>
        <v>0</v>
      </c>
      <c r="J92" s="131">
        <f>[1]Enero!J92+[1]Febrero!J92+[1]Marzo!J92</f>
        <v>0</v>
      </c>
      <c r="K92" s="134">
        <f t="shared" si="7"/>
        <v>0</v>
      </c>
    </row>
    <row r="93" spans="1:18" ht="15.75" thickBot="1" x14ac:dyDescent="0.3">
      <c r="A93" s="254"/>
      <c r="B93" s="135" t="s">
        <v>23</v>
      </c>
      <c r="C93" s="136">
        <f t="shared" ref="C93:J93" si="8">SUM(C91+C92)</f>
        <v>0</v>
      </c>
      <c r="D93" s="137">
        <f t="shared" si="8"/>
        <v>0</v>
      </c>
      <c r="E93" s="137">
        <f t="shared" si="8"/>
        <v>0</v>
      </c>
      <c r="F93" s="137">
        <f t="shared" si="8"/>
        <v>0</v>
      </c>
      <c r="G93" s="137">
        <f t="shared" si="8"/>
        <v>0</v>
      </c>
      <c r="H93" s="137">
        <f t="shared" si="8"/>
        <v>0</v>
      </c>
      <c r="I93" s="137">
        <f t="shared" si="8"/>
        <v>0</v>
      </c>
      <c r="J93" s="138">
        <f t="shared" si="8"/>
        <v>0</v>
      </c>
      <c r="K93" s="139">
        <f t="shared" si="7"/>
        <v>0</v>
      </c>
    </row>
    <row r="94" spans="1:18" ht="15.75" thickBot="1" x14ac:dyDescent="0.3">
      <c r="A94" s="140"/>
      <c r="B94" s="141" t="s">
        <v>177</v>
      </c>
      <c r="C94" s="142">
        <f>[1]Enero!C94+[1]Febrero!C94+[1]Marzo!C94</f>
        <v>0</v>
      </c>
      <c r="D94" s="142">
        <f>[1]Enero!D94+[1]Febrero!D94+[1]Marzo!D94</f>
        <v>0</v>
      </c>
      <c r="E94" s="142">
        <f>[1]Enero!E94+[1]Febrero!E94+[1]Marzo!E94</f>
        <v>0</v>
      </c>
      <c r="F94" s="142">
        <f>[1]Enero!F94+[1]Febrero!F94+[1]Marzo!F94</f>
        <v>0</v>
      </c>
      <c r="G94" s="142">
        <f>[1]Enero!G94+[1]Febrero!G94+[1]Marzo!G94</f>
        <v>0</v>
      </c>
      <c r="H94" s="142">
        <f>[1]Enero!H94+[1]Febrero!H94+[1]Marzo!H94</f>
        <v>0</v>
      </c>
      <c r="I94" s="142">
        <f>[1]Enero!I94+[1]Febrero!I94+[1]Marzo!I94</f>
        <v>0</v>
      </c>
      <c r="J94" s="142">
        <f>[1]Enero!J94+[1]Febrero!J94+[1]Marzo!J94</f>
        <v>0</v>
      </c>
      <c r="K94" s="143">
        <f t="shared" si="7"/>
        <v>0</v>
      </c>
    </row>
    <row r="95" spans="1:18" ht="15.75" thickBot="1" x14ac:dyDescent="0.3">
      <c r="A95" s="255" t="s">
        <v>178</v>
      </c>
      <c r="B95" s="144" t="s">
        <v>179</v>
      </c>
      <c r="C95" s="142">
        <f>[1]Enero!C95+[1]Febrero!C95+[1]Marzo!C95</f>
        <v>0</v>
      </c>
      <c r="D95" s="142">
        <f>[1]Enero!D95+[1]Febrero!D95+[1]Marzo!D95</f>
        <v>0</v>
      </c>
      <c r="E95" s="142">
        <f>[1]Enero!E95+[1]Febrero!E95+[1]Marzo!E95</f>
        <v>0</v>
      </c>
      <c r="F95" s="142">
        <f>[1]Enero!F95+[1]Febrero!F95+[1]Marzo!F95</f>
        <v>0</v>
      </c>
      <c r="G95" s="142">
        <f>[1]Enero!G95+[1]Febrero!G95+[1]Marzo!G95</f>
        <v>0</v>
      </c>
      <c r="H95" s="142">
        <f>[1]Enero!H95+[1]Febrero!H95+[1]Marzo!H95</f>
        <v>0</v>
      </c>
      <c r="I95" s="142">
        <f>[1]Enero!I95+[1]Febrero!I95+[1]Marzo!I95</f>
        <v>0</v>
      </c>
      <c r="J95" s="142">
        <f>[1]Enero!J95+[1]Febrero!J95+[1]Marzo!J95</f>
        <v>0</v>
      </c>
      <c r="K95" s="132">
        <f t="shared" si="7"/>
        <v>0</v>
      </c>
    </row>
    <row r="96" spans="1:18" x14ac:dyDescent="0.25">
      <c r="A96" s="256"/>
      <c r="B96" s="145" t="s">
        <v>180</v>
      </c>
      <c r="C96" s="142">
        <f>[1]Enero!C96+[1]Febrero!C96+[1]Marzo!C96</f>
        <v>0</v>
      </c>
      <c r="D96" s="142">
        <f>[1]Enero!D96+[1]Febrero!D96+[1]Marzo!D96</f>
        <v>0</v>
      </c>
      <c r="E96" s="142">
        <f>[1]Enero!E96+[1]Febrero!E96+[1]Marzo!E96</f>
        <v>0</v>
      </c>
      <c r="F96" s="142">
        <f>[1]Enero!F96+[1]Febrero!F96+[1]Marzo!F96</f>
        <v>0</v>
      </c>
      <c r="G96" s="142">
        <f>[1]Enero!G96+[1]Febrero!G96+[1]Marzo!G96</f>
        <v>0</v>
      </c>
      <c r="H96" s="142">
        <f>[1]Enero!H96+[1]Febrero!H96+[1]Marzo!H96</f>
        <v>0</v>
      </c>
      <c r="I96" s="142">
        <f>[1]Enero!I96+[1]Febrero!I96+[1]Marzo!I96</f>
        <v>0</v>
      </c>
      <c r="J96" s="142">
        <f>[1]Enero!J96+[1]Febrero!J96+[1]Marzo!J96</f>
        <v>0</v>
      </c>
      <c r="K96" s="134">
        <f t="shared" si="7"/>
        <v>0</v>
      </c>
    </row>
    <row r="97" spans="1:18" ht="15.75" thickBot="1" x14ac:dyDescent="0.3">
      <c r="A97" s="257"/>
      <c r="B97" s="146" t="s">
        <v>23</v>
      </c>
      <c r="C97" s="147">
        <f>C96+C95</f>
        <v>0</v>
      </c>
      <c r="D97" s="148">
        <f t="shared" ref="D97:J97" si="9">D96+D95</f>
        <v>0</v>
      </c>
      <c r="E97" s="148">
        <f t="shared" si="9"/>
        <v>0</v>
      </c>
      <c r="F97" s="148">
        <f t="shared" si="9"/>
        <v>0</v>
      </c>
      <c r="G97" s="148">
        <f t="shared" si="9"/>
        <v>0</v>
      </c>
      <c r="H97" s="148">
        <f t="shared" si="9"/>
        <v>0</v>
      </c>
      <c r="I97" s="148">
        <f t="shared" si="9"/>
        <v>0</v>
      </c>
      <c r="J97" s="149">
        <f t="shared" si="9"/>
        <v>0</v>
      </c>
      <c r="K97" s="139">
        <f t="shared" si="7"/>
        <v>0</v>
      </c>
      <c r="R97" s="150"/>
    </row>
    <row r="98" spans="1:18" ht="15.75" thickBot="1" x14ac:dyDescent="0.3">
      <c r="A98" s="151"/>
      <c r="B98" s="130" t="s">
        <v>181</v>
      </c>
      <c r="C98" s="131">
        <f>[1]Enero!C98+[1]Febrero!C98+[1]Marzo!C98</f>
        <v>1</v>
      </c>
      <c r="D98" s="131">
        <f>[1]Enero!D98+[1]Febrero!D98+[1]Marzo!D98</f>
        <v>7</v>
      </c>
      <c r="E98" s="131">
        <f>[1]Enero!E98+[1]Febrero!E98+[1]Marzo!E98</f>
        <v>8</v>
      </c>
      <c r="F98" s="131">
        <f>[1]Enero!F98+[1]Febrero!F98+[1]Marzo!F98</f>
        <v>7</v>
      </c>
      <c r="G98" s="131">
        <f>[1]Enero!G98+[1]Febrero!G98+[1]Marzo!G98</f>
        <v>3</v>
      </c>
      <c r="H98" s="131">
        <f>[1]Enero!H98+[1]Febrero!H98+[1]Marzo!H98</f>
        <v>2</v>
      </c>
      <c r="I98" s="131">
        <f>[1]Enero!I98+[1]Febrero!I98+[1]Marzo!I98</f>
        <v>1</v>
      </c>
      <c r="J98" s="131">
        <f>[1]Enero!J98+[1]Febrero!J98+[1]Marzo!J98</f>
        <v>1</v>
      </c>
      <c r="K98" s="132">
        <f t="shared" si="7"/>
        <v>30</v>
      </c>
    </row>
    <row r="99" spans="1:18" ht="15.75" thickBot="1" x14ac:dyDescent="0.3">
      <c r="A99" s="152"/>
      <c r="B99" s="153" t="s">
        <v>182</v>
      </c>
      <c r="C99" s="131">
        <f>[1]Enero!C99+[1]Febrero!C99+[1]Marzo!C99</f>
        <v>0</v>
      </c>
      <c r="D99" s="131">
        <f>[1]Enero!D99+[1]Febrero!D99+[1]Marzo!D99</f>
        <v>0</v>
      </c>
      <c r="E99" s="131">
        <f>[1]Enero!E99+[1]Febrero!E99+[1]Marzo!E99</f>
        <v>0</v>
      </c>
      <c r="F99" s="131">
        <f>[1]Enero!F99+[1]Febrero!F99+[1]Marzo!F99</f>
        <v>0</v>
      </c>
      <c r="G99" s="131">
        <f>[1]Enero!G99+[1]Febrero!G99+[1]Marzo!G99</f>
        <v>0</v>
      </c>
      <c r="H99" s="131">
        <f>[1]Enero!H99+[1]Febrero!H99+[1]Marzo!H99</f>
        <v>0</v>
      </c>
      <c r="I99" s="131">
        <f>[1]Enero!I99+[1]Febrero!I99+[1]Marzo!I99</f>
        <v>0</v>
      </c>
      <c r="J99" s="131">
        <f>[1]Enero!J99+[1]Febrero!J99+[1]Marzo!J99</f>
        <v>0</v>
      </c>
      <c r="K99" s="139">
        <f t="shared" si="7"/>
        <v>0</v>
      </c>
    </row>
    <row r="100" spans="1:18" ht="15.75" thickBot="1" x14ac:dyDescent="0.3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</row>
    <row r="101" spans="1:18" ht="15.75" x14ac:dyDescent="0.25">
      <c r="A101" s="258" t="s">
        <v>183</v>
      </c>
      <c r="B101" s="259"/>
      <c r="C101" s="259"/>
      <c r="D101" s="259"/>
      <c r="E101" s="259"/>
      <c r="F101" s="259"/>
      <c r="G101" s="260"/>
      <c r="H101" s="120"/>
      <c r="I101" s="120"/>
      <c r="J101" s="120"/>
      <c r="K101" s="120"/>
      <c r="L101" s="120"/>
      <c r="M101" s="120"/>
      <c r="Q101" t="s">
        <v>94</v>
      </c>
    </row>
    <row r="102" spans="1:18" x14ac:dyDescent="0.25">
      <c r="A102" s="187" t="s">
        <v>184</v>
      </c>
      <c r="B102" s="188"/>
      <c r="C102" s="188"/>
      <c r="D102" s="188"/>
      <c r="E102" s="189"/>
      <c r="F102" s="154">
        <f>[1]Enero!F102+[1]Febrero!F102+[1]Marzo!F102</f>
        <v>0</v>
      </c>
      <c r="G102" s="155">
        <f>[1]Enero!G102+[1]Febrero!G102+[1]Marzo!G102+[1]Abril!G102+[1]Mayo!G102+[1]Junio!G102+[1]Julio!G102+[1]Agosto!G102+[1]Septiembre!G102+[1]Octubre!G102+[1]Noviembre!G102+[1]Diciembre!G102</f>
        <v>0</v>
      </c>
      <c r="H102" s="156"/>
      <c r="I102" s="156"/>
      <c r="J102" s="156"/>
      <c r="K102" s="156"/>
      <c r="L102" s="156"/>
      <c r="M102" s="119"/>
    </row>
    <row r="103" spans="1:18" x14ac:dyDescent="0.25">
      <c r="A103" s="187" t="s">
        <v>185</v>
      </c>
      <c r="B103" s="188"/>
      <c r="C103" s="188"/>
      <c r="D103" s="188"/>
      <c r="E103" s="189"/>
      <c r="F103" s="154">
        <f>[1]Enero!F103+[1]Febrero!F103+[1]Marzo!F103</f>
        <v>0</v>
      </c>
      <c r="G103" s="155">
        <f>[1]Enero!G103+[1]Febrero!G103+[1]Marzo!G103+[1]Abril!G103+[1]Mayo!G103+[1]Junio!G103+[1]Julio!G103+[1]Agosto!G103+[1]Septiembre!G103+[1]Octubre!G103+[1]Noviembre!G103+[1]Diciembre!G103</f>
        <v>0</v>
      </c>
      <c r="H103" s="156"/>
      <c r="I103" s="156"/>
      <c r="J103" s="156"/>
      <c r="K103" s="156"/>
      <c r="L103" s="156"/>
      <c r="M103" s="119"/>
    </row>
    <row r="104" spans="1:18" x14ac:dyDescent="0.25">
      <c r="A104" s="187" t="s">
        <v>186</v>
      </c>
      <c r="B104" s="188"/>
      <c r="C104" s="188"/>
      <c r="D104" s="188"/>
      <c r="E104" s="189"/>
      <c r="F104" s="154">
        <f>[1]Enero!F104+[1]Febrero!F104+[1]Marzo!F104</f>
        <v>0</v>
      </c>
      <c r="G104" s="155">
        <f>[1]Enero!G104+[1]Febrero!G104+[1]Marzo!G104+[1]Abril!G104+[1]Mayo!G104+[1]Junio!G104+[1]Julio!G104+[1]Agosto!G104+[1]Septiembre!G104+[1]Octubre!G104+[1]Noviembre!G104+[1]Diciembre!G104</f>
        <v>0</v>
      </c>
      <c r="H104" s="156"/>
      <c r="I104" s="156"/>
      <c r="J104" s="156"/>
      <c r="K104" s="156"/>
      <c r="L104" s="156"/>
      <c r="M104" s="119"/>
    </row>
    <row r="105" spans="1:18" x14ac:dyDescent="0.25">
      <c r="A105" s="187" t="s">
        <v>187</v>
      </c>
      <c r="B105" s="188"/>
      <c r="C105" s="188"/>
      <c r="D105" s="188"/>
      <c r="E105" s="189"/>
      <c r="F105" s="242">
        <f>[1]Enero!F105+[1]Febrero!F105+[1]Marzo!F105</f>
        <v>0</v>
      </c>
      <c r="G105" s="243">
        <f>[1]Enero!G105+[1]Febrero!G105+[1]Marzo!G105+[1]Abril!G105+[1]Mayo!G105+[1]Junio!G105+[1]Julio!G105+[1]Agosto!G105+[1]Septiembre!G105+[1]Octubre!G105+[1]Noviembre!G105+[1]Diciembre!G105</f>
        <v>0</v>
      </c>
      <c r="H105" s="156"/>
      <c r="I105" s="156"/>
      <c r="J105" s="156"/>
      <c r="K105" s="156"/>
      <c r="L105" s="156"/>
      <c r="M105" s="119"/>
    </row>
    <row r="106" spans="1:18" x14ac:dyDescent="0.25">
      <c r="A106" s="187" t="s">
        <v>188</v>
      </c>
      <c r="B106" s="188"/>
      <c r="C106" s="188"/>
      <c r="D106" s="188"/>
      <c r="E106" s="189"/>
      <c r="F106" s="242">
        <f>[1]Enero!F106+[1]Febrero!F106+[1]Marzo!F106</f>
        <v>0</v>
      </c>
      <c r="G106" s="243">
        <f>[1]Enero!G106+[1]Febrero!G106+[1]Marzo!G106+[1]Abril!G106+[1]Mayo!G106+[1]Junio!G106+[1]Julio!G106+[1]Agosto!G106+[1]Septiembre!G106+[1]Octubre!G106+[1]Noviembre!G106+[1]Diciembre!G106</f>
        <v>0</v>
      </c>
      <c r="H106" s="156"/>
      <c r="I106" s="156"/>
      <c r="J106" s="156"/>
      <c r="K106" s="156"/>
      <c r="L106" s="156"/>
      <c r="M106" s="119"/>
    </row>
    <row r="107" spans="1:18" x14ac:dyDescent="0.25">
      <c r="A107" s="267" t="s">
        <v>189</v>
      </c>
      <c r="B107" s="268"/>
      <c r="C107" s="268"/>
      <c r="D107" s="268"/>
      <c r="E107" s="269"/>
      <c r="F107" s="270">
        <f>SUM(F105+F106)</f>
        <v>0</v>
      </c>
      <c r="G107" s="271"/>
      <c r="H107" s="157"/>
      <c r="I107" s="157"/>
      <c r="J107" s="157"/>
      <c r="K107" s="157"/>
      <c r="L107" s="157"/>
      <c r="M107" s="119"/>
    </row>
    <row r="108" spans="1:18" x14ac:dyDescent="0.25">
      <c r="A108" s="187" t="s">
        <v>190</v>
      </c>
      <c r="B108" s="188"/>
      <c r="C108" s="188"/>
      <c r="D108" s="188"/>
      <c r="E108" s="189"/>
      <c r="F108" s="158">
        <f>[1]Enero!F108+[1]Febrero!F108+[1]Marzo!F108</f>
        <v>0</v>
      </c>
      <c r="G108" s="159">
        <f>[1]Enero!G108+[1]Febrero!G108+[1]Marzo!G108+[1]Abril!G108+[1]Mayo!G108+[1]Junio!G108+[1]Julio!G108+[1]Agosto!G108+[1]Septiembre!G108+[1]Octubre!G108+[1]Noviembre!G108+[1]Diciembre!G108</f>
        <v>0</v>
      </c>
      <c r="H108" s="156"/>
      <c r="I108" s="156"/>
      <c r="J108" s="156"/>
      <c r="K108" s="156"/>
      <c r="L108" s="156"/>
      <c r="M108" s="119"/>
    </row>
    <row r="109" spans="1:18" x14ac:dyDescent="0.25">
      <c r="A109" s="187" t="s">
        <v>191</v>
      </c>
      <c r="B109" s="188"/>
      <c r="C109" s="188"/>
      <c r="D109" s="188"/>
      <c r="E109" s="189"/>
      <c r="F109" s="158">
        <f>[1]Enero!F109+[1]Febrero!F109+[1]Marzo!F109</f>
        <v>0</v>
      </c>
      <c r="G109" s="159">
        <f>[1]Enero!G109+[1]Febrero!G109+[1]Marzo!G109+[1]Abril!G109+[1]Mayo!G109+[1]Junio!G109+[1]Julio!G109+[1]Agosto!G109+[1]Septiembre!G109+[1]Octubre!G109+[1]Noviembre!G109+[1]Diciembre!G109</f>
        <v>0</v>
      </c>
      <c r="H109" s="156"/>
      <c r="I109" s="156"/>
      <c r="J109" s="156"/>
      <c r="K109" s="156"/>
      <c r="L109" s="156"/>
      <c r="M109" s="119"/>
    </row>
    <row r="110" spans="1:18" x14ac:dyDescent="0.25">
      <c r="A110" s="187" t="s">
        <v>192</v>
      </c>
      <c r="B110" s="188"/>
      <c r="C110" s="188"/>
      <c r="D110" s="188"/>
      <c r="E110" s="189"/>
      <c r="F110" s="158">
        <f>[1]Enero!F110+[1]Febrero!F110+[1]Marzo!F110</f>
        <v>0</v>
      </c>
      <c r="G110" s="159">
        <f>[1]Enero!G110+[1]Febrero!G110+[1]Marzo!G110+[1]Abril!G110+[1]Mayo!G110+[1]Junio!G110+[1]Julio!G110+[1]Agosto!G110+[1]Septiembre!G110+[1]Octubre!G110+[1]Noviembre!G110+[1]Diciembre!G110</f>
        <v>0</v>
      </c>
      <c r="H110" s="156"/>
      <c r="I110" s="156"/>
      <c r="J110" s="156"/>
      <c r="K110" s="156"/>
      <c r="L110" s="156"/>
      <c r="M110" s="119"/>
    </row>
    <row r="111" spans="1:18" x14ac:dyDescent="0.25">
      <c r="A111" s="187" t="s">
        <v>193</v>
      </c>
      <c r="B111" s="188"/>
      <c r="C111" s="188"/>
      <c r="D111" s="188"/>
      <c r="E111" s="189"/>
      <c r="F111" s="158">
        <f>[1]Enero!F111+[1]Febrero!F111+[1]Marzo!F111</f>
        <v>0</v>
      </c>
      <c r="G111" s="159">
        <f>[1]Enero!G111+[1]Febrero!G111+[1]Marzo!G111+[1]Abril!G111+[1]Mayo!G111+[1]Junio!G111+[1]Julio!G111+[1]Agosto!G111+[1]Septiembre!G111+[1]Octubre!G111+[1]Noviembre!G111+[1]Diciembre!G111</f>
        <v>0</v>
      </c>
      <c r="H111" s="156"/>
      <c r="I111" s="156"/>
      <c r="J111" s="156"/>
      <c r="K111" s="156"/>
      <c r="L111" s="156"/>
      <c r="M111" s="119"/>
    </row>
    <row r="112" spans="1:18" x14ac:dyDescent="0.25">
      <c r="A112" s="267" t="s">
        <v>194</v>
      </c>
      <c r="B112" s="268"/>
      <c r="C112" s="268"/>
      <c r="D112" s="268"/>
      <c r="E112" s="269"/>
      <c r="F112" s="270">
        <f>SUM(F108+F109+F110+F111)</f>
        <v>0</v>
      </c>
      <c r="G112" s="271"/>
      <c r="H112" s="157"/>
      <c r="I112" s="157"/>
      <c r="J112" s="157"/>
      <c r="K112" s="157"/>
      <c r="L112" s="157"/>
      <c r="M112" s="119"/>
    </row>
    <row r="113" spans="1:16" ht="15.75" thickBot="1" x14ac:dyDescent="0.3">
      <c r="A113" s="272" t="s">
        <v>195</v>
      </c>
      <c r="B113" s="273"/>
      <c r="C113" s="273"/>
      <c r="D113" s="273"/>
      <c r="E113" s="274"/>
      <c r="F113" s="160">
        <f>[1]Enero!F113+[1]Febrero!F113+[1]Marzo!F113</f>
        <v>0</v>
      </c>
      <c r="G113" s="161">
        <f>[1]Enero!G113+[1]Febrero!G113+[1]Marzo!G113+[1]Abril!G113+[1]Mayo!G113+[1]Junio!G113+[1]Julio!G113+[1]Agosto!G113+[1]Septiembre!G113+[1]Octubre!G113+[1]Noviembre!G113+[1]Diciembre!G113</f>
        <v>0</v>
      </c>
      <c r="H113" s="156"/>
      <c r="I113" s="156"/>
      <c r="J113" s="156"/>
      <c r="K113" s="156"/>
      <c r="L113" s="156"/>
      <c r="M113" s="119"/>
    </row>
    <row r="114" spans="1:16" ht="9.75" customHeight="1" thickBot="1" x14ac:dyDescent="0.3"/>
    <row r="115" spans="1:16" x14ac:dyDescent="0.25">
      <c r="A115" s="261"/>
      <c r="B115" s="262"/>
      <c r="C115" s="262"/>
      <c r="D115" s="262"/>
      <c r="E115" s="262"/>
      <c r="F115" s="263"/>
      <c r="G115" s="264"/>
      <c r="H115" s="265"/>
      <c r="I115" s="265"/>
      <c r="J115" s="266"/>
    </row>
    <row r="116" spans="1:16" ht="15.75" thickBot="1" x14ac:dyDescent="0.3">
      <c r="A116" s="276" t="s">
        <v>196</v>
      </c>
      <c r="B116" s="277"/>
      <c r="C116" s="277"/>
      <c r="D116" s="277"/>
      <c r="E116" s="277"/>
      <c r="F116" s="278"/>
      <c r="G116" s="276" t="s">
        <v>197</v>
      </c>
      <c r="H116" s="277"/>
      <c r="I116" s="277"/>
      <c r="J116" s="278"/>
    </row>
    <row r="117" spans="1:16" ht="15.75" thickBot="1" x14ac:dyDescent="0.3">
      <c r="A117" s="162" t="s">
        <v>198</v>
      </c>
      <c r="B117" s="279"/>
      <c r="C117" s="279"/>
      <c r="D117" s="279"/>
      <c r="E117" s="279"/>
      <c r="F117" s="279"/>
      <c r="G117" s="279"/>
      <c r="H117" s="279"/>
      <c r="I117" s="279"/>
      <c r="J117" s="280"/>
    </row>
    <row r="118" spans="1:16" x14ac:dyDescent="0.25">
      <c r="A118" s="281"/>
      <c r="B118" s="282"/>
      <c r="C118" s="282"/>
      <c r="D118" s="282"/>
      <c r="E118" s="282"/>
      <c r="F118" s="283"/>
      <c r="G118" s="281"/>
      <c r="H118" s="282"/>
      <c r="I118" s="282"/>
      <c r="J118" s="283"/>
    </row>
    <row r="119" spans="1:16" ht="15.75" thickBot="1" x14ac:dyDescent="0.3">
      <c r="A119" s="284" t="s">
        <v>199</v>
      </c>
      <c r="B119" s="285"/>
      <c r="C119" s="285"/>
      <c r="D119" s="285"/>
      <c r="E119" s="285"/>
      <c r="F119" s="286"/>
      <c r="G119" s="284" t="s">
        <v>200</v>
      </c>
      <c r="H119" s="285"/>
      <c r="I119" s="285"/>
      <c r="J119" s="286"/>
    </row>
    <row r="120" spans="1:16" x14ac:dyDescent="0.25">
      <c r="A120" s="275" t="s">
        <v>201</v>
      </c>
      <c r="B120" s="275"/>
      <c r="C120" s="275"/>
      <c r="D120" s="275"/>
      <c r="E120" s="275"/>
      <c r="F120" s="275"/>
      <c r="G120" s="275"/>
      <c r="H120" s="275"/>
      <c r="I120" s="275"/>
      <c r="J120" s="275"/>
    </row>
    <row r="121" spans="1:16" x14ac:dyDescent="0.25">
      <c r="K121" s="163"/>
      <c r="L121" s="163"/>
      <c r="M121" s="163"/>
      <c r="N121" s="163"/>
      <c r="O121" s="163" t="s">
        <v>94</v>
      </c>
      <c r="P121" s="163"/>
    </row>
  </sheetData>
  <mergeCells count="90">
    <mergeCell ref="A120:J120"/>
    <mergeCell ref="A116:F116"/>
    <mergeCell ref="G116:J116"/>
    <mergeCell ref="B117:J117"/>
    <mergeCell ref="A118:F118"/>
    <mergeCell ref="G118:J118"/>
    <mergeCell ref="A119:F119"/>
    <mergeCell ref="G119:J119"/>
    <mergeCell ref="A104:E104"/>
    <mergeCell ref="A115:F115"/>
    <mergeCell ref="G115:J115"/>
    <mergeCell ref="A106:E106"/>
    <mergeCell ref="F106:G106"/>
    <mergeCell ref="A107:E107"/>
    <mergeCell ref="F107:G107"/>
    <mergeCell ref="A108:E108"/>
    <mergeCell ref="A109:E109"/>
    <mergeCell ref="A110:E110"/>
    <mergeCell ref="A111:E111"/>
    <mergeCell ref="A112:E112"/>
    <mergeCell ref="F112:G112"/>
    <mergeCell ref="A113:E113"/>
    <mergeCell ref="N67:P70"/>
    <mergeCell ref="Q67:S70"/>
    <mergeCell ref="N72:P74"/>
    <mergeCell ref="Q72:S74"/>
    <mergeCell ref="A105:E105"/>
    <mergeCell ref="F105:G105"/>
    <mergeCell ref="N75:P78"/>
    <mergeCell ref="N79:P82"/>
    <mergeCell ref="A88:K88"/>
    <mergeCell ref="A89:B90"/>
    <mergeCell ref="C89:J89"/>
    <mergeCell ref="A91:A93"/>
    <mergeCell ref="A95:A97"/>
    <mergeCell ref="A101:G101"/>
    <mergeCell ref="A102:E102"/>
    <mergeCell ref="A103:E103"/>
    <mergeCell ref="N47:Q49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A118 G118 G115">
    <cfRule type="cellIs" dxfId="0" priority="1" operator="equal">
      <formula>""</formula>
    </cfRule>
  </conditionalFormatting>
  <hyperlinks>
    <hyperlink ref="A3" r:id="rId1"/>
  </hyperlinks>
  <pageMargins left="0.59" right="0.53" top="0.75" bottom="0.75" header="0.3" footer="0.3"/>
  <pageSetup paperSize="9" scale="71" orientation="portrait" r:id="rId2"/>
  <rowBreaks count="1" manualBreakCount="1">
    <brk id="59" max="16383" man="1"/>
  </rowBreaks>
  <colBreaks count="1" manualBreakCount="1">
    <brk id="12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Hewlett-Packard Company</cp:lastModifiedBy>
  <cp:lastPrinted>2024-06-10T13:30:21Z</cp:lastPrinted>
  <dcterms:created xsi:type="dcterms:W3CDTF">2024-06-10T12:29:09Z</dcterms:created>
  <dcterms:modified xsi:type="dcterms:W3CDTF">2024-06-10T13:31:08Z</dcterms:modified>
</cp:coreProperties>
</file>