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822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G113" i="1" l="1"/>
  <c r="F113" i="1"/>
  <c r="G111" i="1"/>
  <c r="F111" i="1"/>
  <c r="G110" i="1"/>
  <c r="F110" i="1"/>
  <c r="G109" i="1"/>
  <c r="F109" i="1"/>
  <c r="G108" i="1"/>
  <c r="F108" i="1"/>
  <c r="G106" i="1"/>
  <c r="F106" i="1"/>
  <c r="G105" i="1"/>
  <c r="F105" i="1"/>
  <c r="G104" i="1"/>
  <c r="F104" i="1"/>
  <c r="G103" i="1"/>
  <c r="F103" i="1"/>
  <c r="G102" i="1"/>
  <c r="F102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K98" i="1" s="1"/>
  <c r="J96" i="1"/>
  <c r="I96" i="1"/>
  <c r="H96" i="1"/>
  <c r="H97" i="1" s="1"/>
  <c r="G96" i="1"/>
  <c r="F96" i="1"/>
  <c r="E96" i="1"/>
  <c r="D96" i="1"/>
  <c r="D97" i="1" s="1"/>
  <c r="C96" i="1"/>
  <c r="J95" i="1"/>
  <c r="I95" i="1"/>
  <c r="H95" i="1"/>
  <c r="G95" i="1"/>
  <c r="F95" i="1"/>
  <c r="E95" i="1"/>
  <c r="D95" i="1"/>
  <c r="C95" i="1"/>
  <c r="J94" i="1"/>
  <c r="I94" i="1"/>
  <c r="H94" i="1"/>
  <c r="G94" i="1"/>
  <c r="F94" i="1"/>
  <c r="E94" i="1"/>
  <c r="D94" i="1"/>
  <c r="C94" i="1"/>
  <c r="J92" i="1"/>
  <c r="I92" i="1"/>
  <c r="H92" i="1"/>
  <c r="G92" i="1"/>
  <c r="F92" i="1"/>
  <c r="E92" i="1"/>
  <c r="D92" i="1"/>
  <c r="C92" i="1"/>
  <c r="J91" i="1"/>
  <c r="J93" i="1" s="1"/>
  <c r="I91" i="1"/>
  <c r="H91" i="1"/>
  <c r="H93" i="1" s="1"/>
  <c r="G91" i="1"/>
  <c r="G93" i="1" s="1"/>
  <c r="F91" i="1"/>
  <c r="F93" i="1" s="1"/>
  <c r="E91" i="1"/>
  <c r="D91" i="1"/>
  <c r="D93" i="1" s="1"/>
  <c r="C91" i="1"/>
  <c r="C93" i="1" s="1"/>
  <c r="E85" i="1"/>
  <c r="E84" i="1"/>
  <c r="F84" i="1" s="1"/>
  <c r="D84" i="1"/>
  <c r="C84" i="1"/>
  <c r="B84" i="1"/>
  <c r="E83" i="1"/>
  <c r="D83" i="1"/>
  <c r="C83" i="1"/>
  <c r="B83" i="1"/>
  <c r="G82" i="1"/>
  <c r="E82" i="1"/>
  <c r="F82" i="1" s="1"/>
  <c r="D82" i="1"/>
  <c r="C82" i="1"/>
  <c r="B82" i="1"/>
  <c r="D81" i="1"/>
  <c r="F80" i="1"/>
  <c r="D80" i="1"/>
  <c r="E79" i="1"/>
  <c r="F79" i="1" s="1"/>
  <c r="D79" i="1"/>
  <c r="G78" i="1"/>
  <c r="E78" i="1"/>
  <c r="D78" i="1"/>
  <c r="C78" i="1"/>
  <c r="B78" i="1"/>
  <c r="T77" i="1"/>
  <c r="E77" i="1"/>
  <c r="D77" i="1"/>
  <c r="T76" i="1"/>
  <c r="E76" i="1"/>
  <c r="T75" i="1"/>
  <c r="N66" i="1" s="1"/>
  <c r="D75" i="1"/>
  <c r="E74" i="1"/>
  <c r="F74" i="1" s="1"/>
  <c r="D74" i="1"/>
  <c r="E73" i="1"/>
  <c r="F73" i="1" s="1"/>
  <c r="D73" i="1"/>
  <c r="E72" i="1"/>
  <c r="D72" i="1"/>
  <c r="D71" i="1"/>
  <c r="D70" i="1"/>
  <c r="F69" i="1"/>
  <c r="E69" i="1"/>
  <c r="G68" i="1"/>
  <c r="E68" i="1"/>
  <c r="D68" i="1"/>
  <c r="C68" i="1"/>
  <c r="B68" i="1"/>
  <c r="G67" i="1"/>
  <c r="E67" i="1"/>
  <c r="D67" i="1"/>
  <c r="C67" i="1"/>
  <c r="B67" i="1"/>
  <c r="G66" i="1"/>
  <c r="G86" i="1" s="1"/>
  <c r="E66" i="1"/>
  <c r="D66" i="1"/>
  <c r="C66" i="1"/>
  <c r="C86" i="1" s="1"/>
  <c r="B66" i="1"/>
  <c r="B86" i="1" s="1"/>
  <c r="T65" i="1"/>
  <c r="L83" i="1" s="1"/>
  <c r="L56" i="1"/>
  <c r="L55" i="1"/>
  <c r="L54" i="1"/>
  <c r="L53" i="1"/>
  <c r="L50" i="1"/>
  <c r="L49" i="1"/>
  <c r="B49" i="1"/>
  <c r="D49" i="1" s="1"/>
  <c r="L48" i="1"/>
  <c r="L47" i="1"/>
  <c r="C47" i="1"/>
  <c r="B47" i="1"/>
  <c r="D47" i="1" s="1"/>
  <c r="C46" i="1"/>
  <c r="D46" i="1" s="1"/>
  <c r="B46" i="1"/>
  <c r="D45" i="1"/>
  <c r="C44" i="1"/>
  <c r="D44" i="1" s="1"/>
  <c r="B44" i="1"/>
  <c r="L43" i="1"/>
  <c r="L42" i="1"/>
  <c r="D42" i="1"/>
  <c r="L41" i="1"/>
  <c r="L40" i="1"/>
  <c r="D40" i="1"/>
  <c r="L39" i="1"/>
  <c r="L38" i="1"/>
  <c r="D38" i="1"/>
  <c r="L37" i="1"/>
  <c r="C37" i="1"/>
  <c r="B37" i="1"/>
  <c r="D36" i="1"/>
  <c r="L35" i="1"/>
  <c r="B35" i="1"/>
  <c r="K34" i="1"/>
  <c r="L34" i="1"/>
  <c r="D34" i="1"/>
  <c r="K33" i="1"/>
  <c r="L33" i="1" s="1"/>
  <c r="C33" i="1"/>
  <c r="D33" i="1" s="1"/>
  <c r="B33" i="1"/>
  <c r="K32" i="1"/>
  <c r="D32" i="1"/>
  <c r="B31" i="1"/>
  <c r="L30" i="1"/>
  <c r="C30" i="1"/>
  <c r="B30" i="1"/>
  <c r="L29" i="1"/>
  <c r="D29" i="1"/>
  <c r="K28" i="1"/>
  <c r="J28" i="1"/>
  <c r="C28" i="1"/>
  <c r="B28" i="1"/>
  <c r="K27" i="1"/>
  <c r="J27" i="1"/>
  <c r="L27" i="1" s="1"/>
  <c r="D27" i="1"/>
  <c r="B27" i="1"/>
  <c r="K26" i="1"/>
  <c r="L26" i="1" s="1"/>
  <c r="J26" i="1"/>
  <c r="K25" i="1"/>
  <c r="J25" i="1"/>
  <c r="D25" i="1"/>
  <c r="K24" i="1"/>
  <c r="J24" i="1"/>
  <c r="K23" i="1"/>
  <c r="L23" i="1"/>
  <c r="D23" i="1"/>
  <c r="K22" i="1"/>
  <c r="L22" i="1" s="1"/>
  <c r="D22" i="1"/>
  <c r="K21" i="1"/>
  <c r="D21" i="1"/>
  <c r="K20" i="1"/>
  <c r="J20" i="1"/>
  <c r="C20" i="1"/>
  <c r="B20" i="1"/>
  <c r="K19" i="1"/>
  <c r="J19" i="1"/>
  <c r="L19" i="1" s="1"/>
  <c r="D19" i="1"/>
  <c r="K18" i="1"/>
  <c r="L18" i="1" s="1"/>
  <c r="J18" i="1"/>
  <c r="D18" i="1"/>
  <c r="K17" i="1"/>
  <c r="J17" i="1"/>
  <c r="D17" i="1"/>
  <c r="K16" i="1"/>
  <c r="K15" i="1"/>
  <c r="L15" i="1"/>
  <c r="D15" i="1"/>
  <c r="B15" i="1"/>
  <c r="K14" i="1"/>
  <c r="L14" i="1" s="1"/>
  <c r="D14" i="1"/>
  <c r="K13" i="1"/>
  <c r="C13" i="1"/>
  <c r="D13" i="1"/>
  <c r="F9" i="1"/>
  <c r="G8" i="1"/>
  <c r="B8" i="1"/>
  <c r="J7" i="1"/>
  <c r="E7" i="1"/>
  <c r="B7" i="1"/>
  <c r="L16" i="1" l="1"/>
  <c r="L17" i="1"/>
  <c r="D20" i="1"/>
  <c r="L24" i="1"/>
  <c r="L25" i="1"/>
  <c r="D28" i="1"/>
  <c r="D30" i="1"/>
  <c r="D31" i="1"/>
  <c r="D37" i="1"/>
  <c r="D41" i="1"/>
  <c r="D50" i="1"/>
  <c r="J71" i="1"/>
  <c r="K73" i="1"/>
  <c r="L75" i="1"/>
  <c r="L76" i="1"/>
  <c r="L77" i="1"/>
  <c r="L78" i="1"/>
  <c r="E97" i="1"/>
  <c r="I97" i="1"/>
  <c r="J67" i="1"/>
  <c r="K69" i="1"/>
  <c r="F70" i="1"/>
  <c r="K70" i="1" s="1"/>
  <c r="L71" i="1"/>
  <c r="F72" i="1"/>
  <c r="F75" i="1"/>
  <c r="F76" i="1"/>
  <c r="F77" i="1"/>
  <c r="K77" i="1" s="1"/>
  <c r="F78" i="1"/>
  <c r="K95" i="1"/>
  <c r="F97" i="1"/>
  <c r="J97" i="1"/>
  <c r="L13" i="1"/>
  <c r="D16" i="1"/>
  <c r="L20" i="1"/>
  <c r="L21" i="1"/>
  <c r="D24" i="1"/>
  <c r="L28" i="1"/>
  <c r="L31" i="1"/>
  <c r="L32" i="1"/>
  <c r="D35" i="1"/>
  <c r="D39" i="1"/>
  <c r="D43" i="1"/>
  <c r="D48" i="1"/>
  <c r="D86" i="1"/>
  <c r="L66" i="1"/>
  <c r="L67" i="1"/>
  <c r="F68" i="1"/>
  <c r="F71" i="1"/>
  <c r="K71" i="1" s="1"/>
  <c r="J82" i="1"/>
  <c r="K84" i="1"/>
  <c r="F85" i="1"/>
  <c r="E93" i="1"/>
  <c r="K93" i="1" s="1"/>
  <c r="I93" i="1"/>
  <c r="K94" i="1"/>
  <c r="C97" i="1"/>
  <c r="G97" i="1"/>
  <c r="K97" i="1" s="1"/>
  <c r="F107" i="1"/>
  <c r="F112" i="1"/>
  <c r="F66" i="1"/>
  <c r="F67" i="1"/>
  <c r="K67" i="1" s="1"/>
  <c r="I75" i="1"/>
  <c r="J75" i="1" s="1"/>
  <c r="I76" i="1"/>
  <c r="J76" i="1" s="1"/>
  <c r="J77" i="1"/>
  <c r="I78" i="1"/>
  <c r="J78" i="1" s="1"/>
  <c r="K80" i="1"/>
  <c r="F81" i="1"/>
  <c r="K81" i="1" s="1"/>
  <c r="L82" i="1"/>
  <c r="F83" i="1"/>
  <c r="K83" i="1" s="1"/>
  <c r="K92" i="1"/>
  <c r="K99" i="1"/>
  <c r="K79" i="1"/>
  <c r="K82" i="1"/>
  <c r="K72" i="1"/>
  <c r="K75" i="1"/>
  <c r="K76" i="1"/>
  <c r="K78" i="1"/>
  <c r="K68" i="1"/>
  <c r="J85" i="1"/>
  <c r="K85" i="1"/>
  <c r="L70" i="1"/>
  <c r="J74" i="1"/>
  <c r="L74" i="1"/>
  <c r="J81" i="1"/>
  <c r="L81" i="1"/>
  <c r="H85" i="1"/>
  <c r="L85" i="1"/>
  <c r="E86" i="1"/>
  <c r="K91" i="1"/>
  <c r="J69" i="1"/>
  <c r="L69" i="1"/>
  <c r="H73" i="1"/>
  <c r="I73" i="1" s="1"/>
  <c r="J73" i="1" s="1"/>
  <c r="L73" i="1"/>
  <c r="H80" i="1"/>
  <c r="I80" i="1" s="1"/>
  <c r="J80" i="1" s="1"/>
  <c r="L80" i="1"/>
  <c r="J84" i="1"/>
  <c r="L84" i="1"/>
  <c r="K96" i="1"/>
  <c r="K74" i="1"/>
  <c r="K66" i="1"/>
  <c r="J68" i="1"/>
  <c r="L68" i="1"/>
  <c r="J72" i="1"/>
  <c r="L72" i="1"/>
  <c r="J79" i="1"/>
  <c r="L79" i="1"/>
  <c r="J83" i="1"/>
  <c r="D51" i="1" l="1"/>
  <c r="D53" i="1" s="1"/>
  <c r="F86" i="1"/>
  <c r="K86" i="1" s="1"/>
  <c r="L86" i="1"/>
  <c r="I86" i="1"/>
  <c r="J86" i="1" s="1"/>
  <c r="J66" i="1"/>
  <c r="H86" i="1"/>
</calcChain>
</file>

<file path=xl/sharedStrings.xml><?xml version="1.0" encoding="utf-8"?>
<sst xmlns="http://schemas.openxmlformats.org/spreadsheetml/2006/main" count="207" uniqueCount="200">
  <si>
    <t>67-A</t>
  </si>
  <si>
    <t>Lado-A</t>
  </si>
  <si>
    <t>Informacion:</t>
  </si>
  <si>
    <t>informacionyestadisticas@sespas.gov.do</t>
  </si>
  <si>
    <t>DIRECCION GENERAL DE INFORMACION Y ESTADISTICA DE SALUD</t>
  </si>
  <si>
    <t>4to Trimestre (Oct-Nov-Dic)</t>
  </si>
  <si>
    <t xml:space="preserve">Este Documento es para enviarlo electornicamente por correo </t>
  </si>
  <si>
    <t>Region:</t>
  </si>
  <si>
    <t>Provincia:</t>
  </si>
  <si>
    <t>Municipio/Area:</t>
  </si>
  <si>
    <t>Nombre del Centro:</t>
  </si>
  <si>
    <t>Codigo: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</si>
  <si>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</si>
  <si>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</si>
  <si>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</si>
  <si>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</si>
  <si>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</si>
  <si>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</si>
  <si>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</si>
  <si>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</si>
  <si>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</si>
  <si>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</si>
  <si>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</si>
  <si>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</si>
  <si>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</si>
  <si>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</si>
  <si>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</si>
  <si>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</si>
  <si>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</si>
  <si>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</si>
  <si>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</si>
  <si>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</si>
  <si>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</si>
  <si>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</si>
  <si>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</si>
  <si>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</si>
  <si>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</si>
  <si>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</si>
  <si>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</si>
  <si>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</si>
  <si>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</si>
  <si>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</si>
  <si>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</si>
  <si>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</si>
  <si>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</si>
  <si>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</si>
  <si>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</si>
  <si>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</si>
  <si>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</si>
  <si>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</si>
  <si>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</si>
  <si>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</si>
  <si>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</si>
  <si>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</si>
  <si>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</si>
  <si>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</si>
  <si>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</si>
  <si>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</si>
  <si>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</si>
  <si>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</si>
  <si>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</si>
  <si>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</si>
  <si>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</si>
  <si>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</si>
  <si>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</si>
  <si>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</si>
  <si>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</si>
  <si>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</si>
  <si>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</si>
  <si>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</si>
  <si>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</si>
  <si>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</si>
  <si>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</si>
  <si>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</si>
  <si>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</si>
  <si>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</si>
  <si>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</si>
  <si>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</si>
  <si>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</si>
  <si>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</si>
  <si>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</si>
  <si>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</si>
  <si>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</si>
  <si>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</si>
  <si>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</si>
  <si>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</si>
  <si>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</si>
  <si>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</si>
  <si>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</si>
  <si>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</si>
  <si>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</si>
  <si>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</si>
  <si>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</si>
  <si>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</si>
  <si>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</si>
  <si>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</si>
  <si>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</si>
  <si>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</si>
  <si>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</si>
  <si>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</si>
  <si>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</si>
  <si>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</si>
  <si>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</si>
  <si>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</si>
  <si>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</si>
  <si>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</si>
  <si>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</si>
  <si>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</si>
  <si>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</si>
  <si>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</si>
  <si>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</si>
  <si>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</si>
  <si>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</si>
  <si>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</si>
  <si>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</si>
  <si>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</si>
  <si>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</si>
  <si>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</si>
  <si>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</si>
  <si>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</si>
  <si>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</si>
  <si>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</si>
  <si>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</si>
  <si>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</si>
  <si>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</si>
  <si>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</si>
  <si>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</si>
  <si>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</si>
  <si>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</si>
  <si>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</si>
  <si>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</si>
  <si>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</si>
  <si>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</si>
  <si>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</si>
  <si>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</si>
  <si>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</si>
  <si>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4.Pediatría</t>
  </si>
  <si>
    <t>4.Obstetricia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</si>
  <si>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</si>
  <si>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</si>
  <si>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4.Ginecología</t>
  </si>
  <si>
    <t>4.Med. interna</t>
  </si>
  <si>
    <t>4.Cardiología</t>
  </si>
  <si>
    <t>4.Nefrología</t>
  </si>
  <si>
    <t>4.Gastroenterología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</si>
  <si>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</si>
  <si>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</si>
  <si>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4.Endocrinología</t>
  </si>
  <si>
    <t>4.Neumología</t>
  </si>
  <si>
    <t>4.Cirugía Gral.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</si>
  <si>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</si>
  <si>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4.Oftalmol-Otorrino</t>
  </si>
  <si>
    <t>4.Ortopedia</t>
  </si>
  <si>
    <t>4.Urología</t>
  </si>
  <si>
    <t>4.Neurocirugía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</si>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</sst>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#,##0.00;[Red]#,##0.00"/>
    <numFmt numFmtId="167" formatCode="0.0"/>
  </numFmts>
  <fonts count="4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sz val="11"/>
      <name val="Arial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10"/>
      <color rgb="FFFF0000"/>
      <name val="Times New Roman"/>
      <family val="1"/>
    </font>
    <font>
      <sz val="12"/>
      <name val="Arial Narrow"/>
      <family val="2"/>
    </font>
    <font>
      <sz val="11"/>
      <name val="Arial Narrow"/>
      <family val="2"/>
    </font>
    <font>
      <b/>
      <sz val="10"/>
      <color theme="1"/>
      <name val="Calibri"/>
      <family val="2"/>
      <scheme val="minor"/>
    </font>
    <font>
      <b/>
      <sz val="12"/>
      <name val="Garamond"/>
      <family val="1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</cellStyleXfs>
  <cellXfs count="300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8" fillId="0" borderId="0" xfId="1" applyFont="1"/>
    <xf numFmtId="0" fontId="11" fillId="0" borderId="0" xfId="0" applyFont="1" applyAlignment="1" applyProtection="1"/>
    <xf numFmtId="3" fontId="12" fillId="0" borderId="0" xfId="0" applyNumberFormat="1" applyFont="1" applyBorder="1" applyAlignment="1" applyProtection="1"/>
    <xf numFmtId="0" fontId="15" fillId="0" borderId="0" xfId="0" applyFont="1" applyAlignment="1" applyProtection="1"/>
    <xf numFmtId="0" fontId="0" fillId="0" borderId="0" xfId="0" applyProtection="1">
      <protection locked="0"/>
    </xf>
    <xf numFmtId="0" fontId="12" fillId="0" borderId="1" xfId="0" applyFont="1" applyBorder="1" applyAlignment="1" applyProtection="1"/>
    <xf numFmtId="0" fontId="12" fillId="0" borderId="0" xfId="0" applyFont="1" applyBorder="1" applyAlignment="1" applyProtection="1"/>
    <xf numFmtId="0" fontId="0" fillId="0" borderId="0" xfId="0" applyProtection="1"/>
    <xf numFmtId="14" fontId="12" fillId="0" borderId="2" xfId="0" applyNumberFormat="1" applyFont="1" applyBorder="1" applyAlignment="1" applyProtection="1"/>
    <xf numFmtId="14" fontId="12" fillId="0" borderId="0" xfId="0" applyNumberFormat="1" applyFont="1" applyBorder="1" applyAlignment="1" applyProtection="1"/>
    <xf numFmtId="1" fontId="12" fillId="0" borderId="0" xfId="0" applyNumberFormat="1" applyFont="1" applyBorder="1" applyAlignment="1" applyProtection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9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8" fillId="3" borderId="0" xfId="0" applyFont="1" applyFill="1" applyBorder="1"/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16" xfId="0" applyFont="1" applyFill="1" applyBorder="1"/>
    <xf numFmtId="0" fontId="19" fillId="2" borderId="21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3" fillId="0" borderId="19" xfId="0" applyFont="1" applyBorder="1" applyAlignment="1"/>
    <xf numFmtId="3" fontId="13" fillId="0" borderId="19" xfId="0" applyNumberFormat="1" applyFont="1" applyBorder="1" applyAlignment="1" applyProtection="1">
      <alignment horizontal="right"/>
    </xf>
    <xf numFmtId="3" fontId="20" fillId="2" borderId="13" xfId="0" applyNumberFormat="1" applyFont="1" applyFill="1" applyBorder="1" applyAlignment="1">
      <alignment horizontal="right"/>
    </xf>
    <xf numFmtId="0" fontId="18" fillId="3" borderId="0" xfId="0" applyFont="1" applyFill="1" applyBorder="1" applyAlignment="1"/>
    <xf numFmtId="3" fontId="13" fillId="0" borderId="22" xfId="0" applyNumberFormat="1" applyFont="1" applyBorder="1" applyAlignment="1" applyProtection="1">
      <alignment horizontal="right"/>
    </xf>
    <xf numFmtId="3" fontId="20" fillId="2" borderId="24" xfId="0" applyNumberFormat="1" applyFont="1" applyFill="1" applyBorder="1" applyAlignment="1">
      <alignment horizontal="right"/>
    </xf>
    <xf numFmtId="0" fontId="0" fillId="0" borderId="0" xfId="0" applyAlignment="1"/>
    <xf numFmtId="0" fontId="13" fillId="0" borderId="19" xfId="0" applyFont="1" applyBorder="1"/>
    <xf numFmtId="3" fontId="20" fillId="2" borderId="25" xfId="0" applyNumberFormat="1" applyFont="1" applyFill="1" applyBorder="1" applyAlignment="1">
      <alignment horizontal="right"/>
    </xf>
    <xf numFmtId="3" fontId="21" fillId="4" borderId="19" xfId="0" applyNumberFormat="1" applyFont="1" applyFill="1" applyBorder="1" applyAlignment="1" applyProtection="1">
      <alignment horizontal="right"/>
    </xf>
    <xf numFmtId="3" fontId="13" fillId="4" borderId="19" xfId="0" applyNumberFormat="1" applyFont="1" applyFill="1" applyBorder="1" applyAlignment="1" applyProtection="1">
      <alignment horizontal="right"/>
    </xf>
    <xf numFmtId="0" fontId="22" fillId="3" borderId="0" xfId="0" applyFont="1" applyFill="1" applyBorder="1"/>
    <xf numFmtId="0" fontId="2" fillId="0" borderId="0" xfId="0" applyFont="1"/>
    <xf numFmtId="0" fontId="20" fillId="2" borderId="30" xfId="0" applyFont="1" applyFill="1" applyBorder="1" applyProtection="1"/>
    <xf numFmtId="0" fontId="13" fillId="0" borderId="3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3" fontId="20" fillId="2" borderId="32" xfId="0" applyNumberFormat="1" applyFont="1" applyFill="1" applyBorder="1" applyAlignment="1" applyProtection="1">
      <alignment horizontal="right"/>
    </xf>
    <xf numFmtId="0" fontId="13" fillId="0" borderId="26" xfId="0" applyFont="1" applyBorder="1" applyAlignment="1"/>
    <xf numFmtId="0" fontId="13" fillId="0" borderId="2" xfId="0" applyFont="1" applyBorder="1" applyAlignment="1"/>
    <xf numFmtId="0" fontId="13" fillId="0" borderId="23" xfId="0" applyFont="1" applyBorder="1" applyAlignment="1"/>
    <xf numFmtId="3" fontId="20" fillId="2" borderId="33" xfId="0" applyNumberFormat="1" applyFont="1" applyFill="1" applyBorder="1" applyAlignment="1" applyProtection="1">
      <alignment horizontal="right"/>
    </xf>
    <xf numFmtId="3" fontId="20" fillId="2" borderId="33" xfId="0" applyNumberFormat="1" applyFont="1" applyFill="1" applyBorder="1" applyProtection="1"/>
    <xf numFmtId="0" fontId="13" fillId="0" borderId="34" xfId="0" applyFont="1" applyFill="1" applyBorder="1" applyAlignment="1"/>
    <xf numFmtId="0" fontId="13" fillId="0" borderId="35" xfId="0" applyFont="1" applyFill="1" applyBorder="1" applyAlignment="1"/>
    <xf numFmtId="0" fontId="13" fillId="0" borderId="36" xfId="0" applyFont="1" applyFill="1" applyBorder="1" applyAlignment="1"/>
    <xf numFmtId="3" fontId="20" fillId="2" borderId="37" xfId="0" applyNumberFormat="1" applyFont="1" applyFill="1" applyBorder="1" applyAlignment="1" applyProtection="1"/>
    <xf numFmtId="0" fontId="23" fillId="3" borderId="0" xfId="0" applyFont="1" applyFill="1" applyBorder="1" applyAlignment="1"/>
    <xf numFmtId="0" fontId="24" fillId="3" borderId="0" xfId="0" applyFont="1" applyFill="1" applyBorder="1" applyAlignment="1"/>
    <xf numFmtId="0" fontId="25" fillId="0" borderId="0" xfId="0" applyFont="1"/>
    <xf numFmtId="0" fontId="26" fillId="0" borderId="38" xfId="0" applyFont="1" applyBorder="1" applyAlignment="1"/>
    <xf numFmtId="0" fontId="26" fillId="0" borderId="39" xfId="0" applyFont="1" applyBorder="1" applyAlignment="1"/>
    <xf numFmtId="0" fontId="0" fillId="0" borderId="39" xfId="0" applyBorder="1"/>
    <xf numFmtId="0" fontId="26" fillId="0" borderId="4" xfId="0" applyFont="1" applyBorder="1" applyAlignment="1">
      <alignment horizontal="center"/>
    </xf>
    <xf numFmtId="0" fontId="24" fillId="0" borderId="26" xfId="0" applyFont="1" applyBorder="1" applyProtection="1"/>
    <xf numFmtId="0" fontId="24" fillId="0" borderId="2" xfId="0" applyFont="1" applyBorder="1" applyProtection="1"/>
    <xf numFmtId="0" fontId="27" fillId="0" borderId="2" xfId="0" applyFont="1" applyBorder="1" applyProtection="1"/>
    <xf numFmtId="0" fontId="18" fillId="0" borderId="2" xfId="0" applyFont="1" applyBorder="1" applyAlignment="1" applyProtection="1">
      <alignment horizontal="center"/>
    </xf>
    <xf numFmtId="3" fontId="28" fillId="2" borderId="33" xfId="0" applyNumberFormat="1" applyFont="1" applyFill="1" applyBorder="1" applyAlignment="1" applyProtection="1">
      <alignment horizontal="right"/>
    </xf>
    <xf numFmtId="0" fontId="13" fillId="0" borderId="12" xfId="0" applyFont="1" applyBorder="1"/>
    <xf numFmtId="3" fontId="20" fillId="2" borderId="23" xfId="0" applyNumberFormat="1" applyFont="1" applyFill="1" applyBorder="1" applyAlignment="1">
      <alignment horizontal="right"/>
    </xf>
    <xf numFmtId="0" fontId="14" fillId="0" borderId="40" xfId="0" applyFont="1" applyBorder="1"/>
    <xf numFmtId="3" fontId="14" fillId="5" borderId="41" xfId="0" applyNumberFormat="1" applyFont="1" applyFill="1" applyBorder="1" applyAlignment="1">
      <alignment horizontal="right"/>
    </xf>
    <xf numFmtId="3" fontId="20" fillId="2" borderId="42" xfId="0" applyNumberFormat="1" applyFont="1" applyFill="1" applyBorder="1" applyAlignment="1">
      <alignment horizontal="right"/>
    </xf>
    <xf numFmtId="0" fontId="20" fillId="2" borderId="43" xfId="0" applyFont="1" applyFill="1" applyBorder="1" applyAlignment="1"/>
    <xf numFmtId="0" fontId="14" fillId="0" borderId="45" xfId="0" applyFont="1" applyBorder="1" applyAlignment="1"/>
    <xf numFmtId="0" fontId="14" fillId="0" borderId="0" xfId="0" applyFont="1" applyBorder="1" applyAlignment="1"/>
    <xf numFmtId="0" fontId="14" fillId="0" borderId="46" xfId="0" applyFont="1" applyBorder="1" applyAlignment="1"/>
    <xf numFmtId="0" fontId="14" fillId="0" borderId="47" xfId="0" applyFont="1" applyBorder="1" applyAlignment="1"/>
    <xf numFmtId="0" fontId="14" fillId="0" borderId="3" xfId="0" applyFont="1" applyBorder="1" applyAlignment="1"/>
    <xf numFmtId="0" fontId="14" fillId="0" borderId="17" xfId="0" applyFont="1" applyBorder="1" applyAlignment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0" fontId="24" fillId="0" borderId="34" xfId="0" applyFont="1" applyBorder="1" applyProtection="1"/>
    <xf numFmtId="0" fontId="24" fillId="0" borderId="35" xfId="0" applyFont="1" applyBorder="1" applyProtection="1"/>
    <xf numFmtId="0" fontId="0" fillId="0" borderId="35" xfId="0" applyBorder="1" applyProtection="1"/>
    <xf numFmtId="0" fontId="0" fillId="0" borderId="35" xfId="0" applyBorder="1" applyAlignment="1" applyProtection="1">
      <alignment horizontal="center"/>
    </xf>
    <xf numFmtId="0" fontId="29" fillId="0" borderId="0" xfId="0" applyFont="1"/>
    <xf numFmtId="0" fontId="24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0" xfId="0" applyFill="1"/>
    <xf numFmtId="0" fontId="29" fillId="7" borderId="0" xfId="0" applyFont="1" applyFill="1"/>
    <xf numFmtId="0" fontId="24" fillId="7" borderId="0" xfId="0" applyFont="1" applyFill="1" applyBorder="1"/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164" fontId="31" fillId="0" borderId="0" xfId="2" applyFont="1" applyBorder="1" applyAlignment="1"/>
    <xf numFmtId="0" fontId="11" fillId="0" borderId="0" xfId="0" applyFont="1" applyBorder="1" applyAlignment="1"/>
    <xf numFmtId="0" fontId="20" fillId="2" borderId="43" xfId="0" applyFont="1" applyFill="1" applyBorder="1" applyAlignment="1">
      <alignment vertical="center" wrapText="1"/>
    </xf>
    <xf numFmtId="0" fontId="20" fillId="2" borderId="40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wrapText="1"/>
    </xf>
    <xf numFmtId="0" fontId="20" fillId="2" borderId="51" xfId="0" applyFont="1" applyFill="1" applyBorder="1" applyAlignment="1">
      <alignment horizontal="center"/>
    </xf>
    <xf numFmtId="0" fontId="33" fillId="0" borderId="18" xfId="0" applyFont="1" applyBorder="1"/>
    <xf numFmtId="3" fontId="34" fillId="0" borderId="21" xfId="3" applyNumberFormat="1" applyFont="1" applyBorder="1" applyProtection="1"/>
    <xf numFmtId="3" fontId="34" fillId="0" borderId="52" xfId="3" applyNumberFormat="1" applyFont="1" applyBorder="1" applyAlignment="1" applyProtection="1"/>
    <xf numFmtId="3" fontId="34" fillId="0" borderId="22" xfId="3" applyNumberFormat="1" applyFont="1" applyBorder="1" applyAlignment="1" applyProtection="1"/>
    <xf numFmtId="0" fontId="34" fillId="0" borderId="22" xfId="0" applyFont="1" applyBorder="1" applyProtection="1"/>
    <xf numFmtId="3" fontId="20" fillId="2" borderId="53" xfId="3" applyNumberFormat="1" applyFont="1" applyFill="1" applyBorder="1"/>
    <xf numFmtId="3" fontId="34" fillId="0" borderId="27" xfId="3" applyNumberFormat="1" applyFont="1" applyBorder="1" applyProtection="1">
      <protection locked="0"/>
    </xf>
    <xf numFmtId="3" fontId="35" fillId="2" borderId="19" xfId="3" applyNumberFormat="1" applyFont="1" applyFill="1" applyBorder="1" applyProtection="1">
      <protection locked="0"/>
    </xf>
    <xf numFmtId="166" fontId="35" fillId="2" borderId="19" xfId="3" applyNumberFormat="1" applyFont="1" applyFill="1" applyBorder="1" applyAlignment="1" applyProtection="1">
      <protection locked="0"/>
    </xf>
    <xf numFmtId="166" fontId="35" fillId="2" borderId="19" xfId="3" applyNumberFormat="1" applyFont="1" applyFill="1" applyBorder="1" applyProtection="1">
      <protection locked="0"/>
    </xf>
    <xf numFmtId="3" fontId="34" fillId="0" borderId="24" xfId="0" applyNumberFormat="1" applyFont="1" applyBorder="1" applyProtection="1">
      <protection locked="0"/>
    </xf>
    <xf numFmtId="3" fontId="34" fillId="0" borderId="20" xfId="3" applyNumberFormat="1" applyFont="1" applyBorder="1" applyProtection="1"/>
    <xf numFmtId="3" fontId="20" fillId="2" borderId="24" xfId="3" applyNumberFormat="1" applyFont="1" applyFill="1" applyBorder="1"/>
    <xf numFmtId="0" fontId="4" fillId="0" borderId="0" xfId="0" applyFont="1"/>
    <xf numFmtId="0" fontId="30" fillId="0" borderId="18" xfId="0" applyFont="1" applyBorder="1"/>
    <xf numFmtId="18" fontId="0" fillId="0" borderId="0" xfId="0" applyNumberFormat="1"/>
    <xf numFmtId="0" fontId="19" fillId="2" borderId="28" xfId="0" applyFont="1" applyFill="1" applyBorder="1"/>
    <xf numFmtId="3" fontId="32" fillId="2" borderId="54" xfId="3" applyNumberFormat="1" applyFont="1" applyFill="1" applyBorder="1"/>
    <xf numFmtId="3" fontId="32" fillId="2" borderId="28" xfId="3" applyNumberFormat="1" applyFont="1" applyFill="1" applyBorder="1"/>
    <xf numFmtId="3" fontId="32" fillId="2" borderId="29" xfId="3" applyNumberFormat="1" applyFont="1" applyFill="1" applyBorder="1"/>
    <xf numFmtId="3" fontId="32" fillId="2" borderId="55" xfId="3" applyNumberFormat="1" applyFont="1" applyFill="1" applyBorder="1"/>
    <xf numFmtId="4" fontId="32" fillId="2" borderId="29" xfId="3" applyNumberFormat="1" applyFont="1" applyFill="1" applyBorder="1"/>
    <xf numFmtId="4" fontId="32" fillId="2" borderId="30" xfId="3" applyNumberFormat="1" applyFont="1" applyFill="1" applyBorder="1"/>
    <xf numFmtId="0" fontId="11" fillId="0" borderId="45" xfId="0" applyFont="1" applyBorder="1"/>
    <xf numFmtId="0" fontId="11" fillId="0" borderId="0" xfId="0" applyFont="1" applyBorder="1"/>
    <xf numFmtId="167" fontId="11" fillId="0" borderId="0" xfId="0" applyNumberFormat="1" applyFont="1" applyBorder="1"/>
    <xf numFmtId="0" fontId="0" fillId="0" borderId="0" xfId="0" applyBorder="1"/>
    <xf numFmtId="0" fontId="31" fillId="0" borderId="0" xfId="0" applyFont="1" applyBorder="1" applyAlignment="1"/>
    <xf numFmtId="0" fontId="14" fillId="0" borderId="0" xfId="0" applyFont="1" applyBorder="1" applyAlignment="1">
      <alignment horizontal="center"/>
    </xf>
    <xf numFmtId="0" fontId="3" fillId="0" borderId="27" xfId="0" applyFont="1" applyBorder="1" applyAlignment="1"/>
    <xf numFmtId="0" fontId="38" fillId="0" borderId="0" xfId="0" applyFont="1" applyBorder="1"/>
    <xf numFmtId="0" fontId="13" fillId="0" borderId="0" xfId="0" applyFont="1" applyBorder="1"/>
    <xf numFmtId="0" fontId="20" fillId="2" borderId="56" xfId="0" applyFont="1" applyFill="1" applyBorder="1" applyAlignment="1"/>
    <xf numFmtId="0" fontId="20" fillId="2" borderId="12" xfId="0" applyFont="1" applyFill="1" applyBorder="1"/>
    <xf numFmtId="0" fontId="20" fillId="2" borderId="12" xfId="0" applyFont="1" applyFill="1" applyBorder="1" applyAlignment="1">
      <alignment horizontal="left"/>
    </xf>
    <xf numFmtId="0" fontId="20" fillId="2" borderId="57" xfId="0" applyFont="1" applyFill="1" applyBorder="1" applyAlignment="1">
      <alignment horizontal="center"/>
    </xf>
    <xf numFmtId="0" fontId="20" fillId="2" borderId="58" xfId="0" applyFont="1" applyFill="1" applyBorder="1"/>
    <xf numFmtId="0" fontId="13" fillId="0" borderId="10" xfId="0" applyFont="1" applyBorder="1" applyAlignment="1">
      <alignment horizontal="left"/>
    </xf>
    <xf numFmtId="0" fontId="38" fillId="0" borderId="8" xfId="0" applyFont="1" applyBorder="1" applyProtection="1"/>
    <xf numFmtId="0" fontId="38" fillId="0" borderId="9" xfId="0" applyFont="1" applyBorder="1" applyProtection="1"/>
    <xf numFmtId="0" fontId="38" fillId="0" borderId="50" xfId="0" applyFont="1" applyBorder="1" applyProtection="1"/>
    <xf numFmtId="3" fontId="20" fillId="2" borderId="13" xfId="0" applyNumberFormat="1" applyFont="1" applyFill="1" applyBorder="1"/>
    <xf numFmtId="0" fontId="13" fillId="0" borderId="20" xfId="0" applyFont="1" applyBorder="1" applyAlignment="1">
      <alignment horizontal="left"/>
    </xf>
    <xf numFmtId="0" fontId="38" fillId="0" borderId="18" xfId="0" applyFont="1" applyBorder="1" applyProtection="1"/>
    <xf numFmtId="0" fontId="38" fillId="0" borderId="19" xfId="0" applyFont="1" applyBorder="1" applyProtection="1"/>
    <xf numFmtId="0" fontId="38" fillId="0" borderId="24" xfId="0" applyFont="1" applyBorder="1" applyProtection="1"/>
    <xf numFmtId="3" fontId="20" fillId="2" borderId="23" xfId="0" applyNumberFormat="1" applyFont="1" applyFill="1" applyBorder="1"/>
    <xf numFmtId="0" fontId="20" fillId="2" borderId="54" xfId="0" applyFont="1" applyFill="1" applyBorder="1" applyAlignment="1">
      <alignment horizontal="left"/>
    </xf>
    <xf numFmtId="0" fontId="20" fillId="2" borderId="28" xfId="0" applyFont="1" applyFill="1" applyBorder="1"/>
    <xf numFmtId="0" fontId="20" fillId="2" borderId="29" xfId="0" applyFont="1" applyFill="1" applyBorder="1"/>
    <xf numFmtId="0" fontId="20" fillId="2" borderId="30" xfId="0" applyFont="1" applyFill="1" applyBorder="1"/>
    <xf numFmtId="3" fontId="20" fillId="2" borderId="36" xfId="0" applyNumberFormat="1" applyFont="1" applyFill="1" applyBorder="1"/>
    <xf numFmtId="0" fontId="14" fillId="5" borderId="5" xfId="0" applyFont="1" applyFill="1" applyBorder="1" applyAlignment="1">
      <alignment vertical="center"/>
    </xf>
    <xf numFmtId="0" fontId="13" fillId="0" borderId="60" xfId="0" applyFont="1" applyBorder="1" applyAlignment="1">
      <alignment horizontal="left"/>
    </xf>
    <xf numFmtId="0" fontId="38" fillId="0" borderId="5" xfId="0" applyFont="1" applyBorder="1" applyProtection="1"/>
    <xf numFmtId="0" fontId="38" fillId="0" borderId="61" xfId="0" applyFont="1" applyBorder="1" applyProtection="1"/>
    <xf numFmtId="0" fontId="38" fillId="0" borderId="6" xfId="0" applyFont="1" applyBorder="1" applyProtection="1"/>
    <xf numFmtId="3" fontId="20" fillId="2" borderId="7" xfId="0" applyNumberFormat="1" applyFont="1" applyFill="1" applyBorder="1"/>
    <xf numFmtId="0" fontId="13" fillId="0" borderId="6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0" fillId="2" borderId="35" xfId="0" applyFont="1" applyFill="1" applyBorder="1" applyAlignment="1">
      <alignment horizontal="left"/>
    </xf>
    <xf numFmtId="1" fontId="20" fillId="2" borderId="28" xfId="0" applyNumberFormat="1" applyFont="1" applyFill="1" applyBorder="1"/>
    <xf numFmtId="1" fontId="20" fillId="2" borderId="29" xfId="0" applyNumberFormat="1" applyFont="1" applyFill="1" applyBorder="1"/>
    <xf numFmtId="1" fontId="20" fillId="2" borderId="30" xfId="0" applyNumberFormat="1" applyFont="1" applyFill="1" applyBorder="1"/>
    <xf numFmtId="1" fontId="0" fillId="0" borderId="0" xfId="0" applyNumberFormat="1"/>
    <xf numFmtId="0" fontId="38" fillId="0" borderId="8" xfId="0" applyFont="1" applyBorder="1"/>
    <xf numFmtId="0" fontId="38" fillId="0" borderId="28" xfId="0" applyFont="1" applyBorder="1"/>
    <xf numFmtId="0" fontId="13" fillId="0" borderId="54" xfId="0" applyFont="1" applyBorder="1" applyAlignment="1">
      <alignment horizontal="left"/>
    </xf>
    <xf numFmtId="0" fontId="38" fillId="0" borderId="28" xfId="0" applyFont="1" applyBorder="1" applyProtection="1"/>
    <xf numFmtId="0" fontId="38" fillId="0" borderId="29" xfId="0" applyFont="1" applyBorder="1" applyProtection="1"/>
    <xf numFmtId="0" fontId="38" fillId="0" borderId="30" xfId="0" applyFont="1" applyBorder="1" applyProtection="1"/>
    <xf numFmtId="0" fontId="12" fillId="0" borderId="0" xfId="0" applyFont="1" applyBorder="1" applyAlignment="1"/>
    <xf numFmtId="0" fontId="9" fillId="0" borderId="0" xfId="0" applyFont="1" applyBorder="1" applyAlignment="1"/>
    <xf numFmtId="0" fontId="3" fillId="0" borderId="31" xfId="0" applyFont="1" applyBorder="1" applyAlignment="1" applyProtection="1">
      <alignment vertical="top"/>
      <protection locked="0"/>
    </xf>
    <xf numFmtId="0" fontId="29" fillId="0" borderId="0" xfId="0" applyFont="1" applyAlignment="1"/>
    <xf numFmtId="1" fontId="9" fillId="0" borderId="2" xfId="0" applyNumberFormat="1" applyFont="1" applyBorder="1" applyAlignment="1" applyProtection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0" fontId="13" fillId="0" borderId="1" xfId="0" applyFont="1" applyBorder="1" applyAlignment="1" applyProtection="1">
      <alignment horizontal="left" wrapText="1"/>
    </xf>
    <xf numFmtId="0" fontId="14" fillId="0" borderId="0" xfId="0" applyFont="1" applyAlignment="1" applyProtection="1">
      <alignment horizontal="center" wrapText="1"/>
    </xf>
    <xf numFmtId="0" fontId="12" fillId="0" borderId="1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16" fillId="0" borderId="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left"/>
    </xf>
    <xf numFmtId="0" fontId="19" fillId="2" borderId="1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horizontal="left" vertical="center"/>
    </xf>
    <xf numFmtId="0" fontId="19" fillId="2" borderId="19" xfId="0" applyFont="1" applyFill="1" applyBorder="1" applyAlignment="1">
      <alignment horizontal="left" vertical="center"/>
    </xf>
    <xf numFmtId="0" fontId="19" fillId="2" borderId="20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0" fontId="13" fillId="0" borderId="26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20" fillId="2" borderId="44" xfId="0" quotePrefix="1" applyFont="1" applyFill="1" applyBorder="1" applyAlignment="1">
      <alignment horizontal="left"/>
    </xf>
    <xf numFmtId="0" fontId="20" fillId="2" borderId="42" xfId="0" quotePrefix="1" applyFont="1" applyFill="1" applyBorder="1" applyAlignment="1">
      <alignment horizontal="left"/>
    </xf>
    <xf numFmtId="0" fontId="13" fillId="0" borderId="28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left"/>
    </xf>
    <xf numFmtId="3" fontId="20" fillId="2" borderId="14" xfId="0" applyNumberFormat="1" applyFont="1" applyFill="1" applyBorder="1" applyAlignment="1">
      <alignment horizontal="center"/>
    </xf>
    <xf numFmtId="3" fontId="20" fillId="2" borderId="48" xfId="0" applyNumberFormat="1" applyFont="1" applyFill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164" fontId="31" fillId="0" borderId="38" xfId="2" applyFont="1" applyBorder="1" applyAlignment="1">
      <alignment horizontal="center"/>
    </xf>
    <xf numFmtId="164" fontId="31" fillId="0" borderId="39" xfId="2" applyFont="1" applyBorder="1" applyAlignment="1">
      <alignment horizontal="center"/>
    </xf>
    <xf numFmtId="164" fontId="31" fillId="0" borderId="7" xfId="2" applyFont="1" applyBorder="1" applyAlignment="1">
      <alignment horizontal="center"/>
    </xf>
    <xf numFmtId="0" fontId="20" fillId="2" borderId="38" xfId="0" applyFont="1" applyFill="1" applyBorder="1" applyAlignment="1">
      <alignment horizontal="left"/>
    </xf>
    <xf numFmtId="0" fontId="20" fillId="2" borderId="31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20" fillId="2" borderId="44" xfId="0" applyFont="1" applyFill="1" applyBorder="1" applyAlignment="1">
      <alignment horizontal="center"/>
    </xf>
    <xf numFmtId="0" fontId="20" fillId="2" borderId="42" xfId="0" applyFont="1" applyFill="1" applyBorder="1" applyAlignment="1">
      <alignment horizontal="center"/>
    </xf>
    <xf numFmtId="0" fontId="20" fillId="2" borderId="49" xfId="0" applyFont="1" applyFill="1" applyBorder="1" applyAlignment="1">
      <alignment horizontal="center" wrapText="1"/>
    </xf>
    <xf numFmtId="0" fontId="20" fillId="2" borderId="27" xfId="0" applyFont="1" applyFill="1" applyBorder="1" applyAlignment="1">
      <alignment horizont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5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6" fillId="0" borderId="38" xfId="0" applyFont="1" applyBorder="1" applyAlignment="1">
      <alignment horizontal="left" wrapText="1"/>
    </xf>
    <xf numFmtId="0" fontId="36" fillId="0" borderId="39" xfId="0" applyFont="1" applyBorder="1" applyAlignment="1">
      <alignment horizontal="left" wrapText="1"/>
    </xf>
    <xf numFmtId="0" fontId="36" fillId="0" borderId="7" xfId="0" applyFont="1" applyBorder="1" applyAlignment="1">
      <alignment horizontal="left" wrapText="1"/>
    </xf>
    <xf numFmtId="0" fontId="36" fillId="0" borderId="45" xfId="0" applyFont="1" applyBorder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36" fillId="0" borderId="46" xfId="0" applyFont="1" applyBorder="1" applyAlignment="1">
      <alignment horizontal="left" wrapText="1"/>
    </xf>
    <xf numFmtId="0" fontId="36" fillId="0" borderId="47" xfId="0" applyFont="1" applyBorder="1" applyAlignment="1">
      <alignment horizontal="left" wrapText="1"/>
    </xf>
    <xf numFmtId="0" fontId="36" fillId="0" borderId="3" xfId="0" applyFont="1" applyBorder="1" applyAlignment="1">
      <alignment horizontal="left" wrapText="1"/>
    </xf>
    <xf numFmtId="0" fontId="36" fillId="0" borderId="17" xfId="0" applyFont="1" applyBorder="1" applyAlignment="1">
      <alignment horizontal="left" wrapText="1"/>
    </xf>
    <xf numFmtId="0" fontId="36" fillId="0" borderId="38" xfId="0" applyFont="1" applyBorder="1" applyAlignment="1">
      <alignment horizontal="left" vertical="top" wrapText="1"/>
    </xf>
    <xf numFmtId="0" fontId="36" fillId="0" borderId="39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45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36" fillId="0" borderId="46" xfId="0" applyFont="1" applyBorder="1" applyAlignment="1">
      <alignment horizontal="left" vertical="top" wrapText="1"/>
    </xf>
    <xf numFmtId="0" fontId="36" fillId="0" borderId="47" xfId="0" applyFont="1" applyBorder="1" applyAlignment="1">
      <alignment horizontal="left" vertical="top" wrapText="1"/>
    </xf>
    <xf numFmtId="0" fontId="36" fillId="0" borderId="3" xfId="0" applyFont="1" applyBorder="1" applyAlignment="1">
      <alignment horizontal="left" vertical="top" wrapText="1"/>
    </xf>
    <xf numFmtId="0" fontId="36" fillId="0" borderId="1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19" fillId="2" borderId="12" xfId="0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31" fillId="0" borderId="63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1" fontId="34" fillId="0" borderId="20" xfId="3" applyNumberFormat="1" applyFont="1" applyBorder="1" applyAlignment="1" applyProtection="1">
      <alignment horizontal="right"/>
    </xf>
    <xf numFmtId="1" fontId="34" fillId="0" borderId="23" xfId="3" applyNumberFormat="1" applyFont="1" applyBorder="1" applyAlignment="1" applyProtection="1">
      <alignment horizontal="right"/>
    </xf>
    <xf numFmtId="164" fontId="34" fillId="0" borderId="20" xfId="3" applyNumberFormat="1" applyFont="1" applyBorder="1" applyAlignment="1" applyProtection="1">
      <alignment horizontal="left"/>
    </xf>
    <xf numFmtId="164" fontId="34" fillId="0" borderId="23" xfId="3" applyNumberFormat="1" applyFont="1" applyBorder="1" applyAlignment="1" applyProtection="1">
      <alignment horizontal="left"/>
    </xf>
    <xf numFmtId="0" fontId="20" fillId="2" borderId="18" xfId="0" applyFont="1" applyFill="1" applyBorder="1" applyAlignment="1">
      <alignment horizontal="left"/>
    </xf>
    <xf numFmtId="0" fontId="20" fillId="2" borderId="19" xfId="0" applyFont="1" applyFill="1" applyBorder="1" applyAlignment="1">
      <alignment horizontal="left"/>
    </xf>
    <xf numFmtId="164" fontId="20" fillId="2" borderId="19" xfId="3" applyNumberFormat="1" applyFont="1" applyFill="1" applyBorder="1" applyAlignment="1">
      <alignment horizontal="left"/>
    </xf>
    <xf numFmtId="164" fontId="20" fillId="2" borderId="24" xfId="3" applyNumberFormat="1" applyFont="1" applyFill="1" applyBorder="1" applyAlignment="1">
      <alignment horizontal="left"/>
    </xf>
    <xf numFmtId="164" fontId="34" fillId="0" borderId="19" xfId="3" applyNumberFormat="1" applyFont="1" applyBorder="1" applyAlignment="1" applyProtection="1">
      <alignment horizontal="left"/>
    </xf>
    <xf numFmtId="164" fontId="34" fillId="0" borderId="24" xfId="3" applyNumberFormat="1" applyFont="1" applyBorder="1" applyAlignment="1" applyProtection="1">
      <alignment horizontal="left"/>
    </xf>
    <xf numFmtId="0" fontId="39" fillId="0" borderId="0" xfId="0" applyFont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29" xfId="0" applyFont="1" applyBorder="1" applyAlignment="1">
      <alignment horizontal="left"/>
    </xf>
    <xf numFmtId="164" fontId="34" fillId="0" borderId="29" xfId="3" applyNumberFormat="1" applyFont="1" applyBorder="1" applyAlignment="1" applyProtection="1">
      <alignment horizontal="left"/>
    </xf>
    <xf numFmtId="164" fontId="34" fillId="0" borderId="30" xfId="3" applyNumberFormat="1" applyFont="1" applyBorder="1" applyAlignment="1" applyProtection="1">
      <alignment horizontal="left"/>
    </xf>
    <xf numFmtId="0" fontId="0" fillId="0" borderId="63" xfId="0" applyFill="1" applyBorder="1" applyAlignment="1" applyProtection="1">
      <alignment horizontal="center"/>
      <protection locked="0"/>
    </xf>
    <xf numFmtId="0" fontId="0" fillId="0" borderId="62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16" fontId="0" fillId="0" borderId="63" xfId="0" applyNumberFormat="1" applyFill="1" applyBorder="1" applyAlignment="1" applyProtection="1">
      <alignment horizontal="center"/>
      <protection locked="0"/>
    </xf>
    <xf numFmtId="16" fontId="0" fillId="0" borderId="62" xfId="0" applyNumberFormat="1" applyFill="1" applyBorder="1" applyAlignment="1" applyProtection="1">
      <alignment horizontal="center"/>
      <protection locked="0"/>
    </xf>
    <xf numFmtId="16" fontId="0" fillId="0" borderId="13" xfId="0" applyNumberForma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</cellXfs>
  <cellStyles count="4">
    <cellStyle name="Hipervínculo" xfId="1" builtinId="8"/>
    <cellStyle name="Millares 2" xfId="3"/>
    <cellStyle name="Moneda 2" xfId="2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54</xdr:row>
      <xdr:rowOff>91107</xdr:rowOff>
    </xdr:from>
    <xdr:to>
      <xdr:col>2</xdr:col>
      <xdr:colOff>104775</xdr:colOff>
      <xdr:row>56</xdr:row>
      <xdr:rowOff>99390</xdr:rowOff>
    </xdr:to>
    <xdr:grpSp>
      <xdr:nvGrpSpPr>
        <xdr:cNvPr id="2" name="Group 1"/>
        <xdr:cNvGrpSpPr>
          <a:grpSpLocks noChangeAspect="1"/>
        </xdr:cNvGrpSpPr>
      </xdr:nvGrpSpPr>
      <xdr:grpSpPr bwMode="auto">
        <a:xfrm>
          <a:off x="114300" y="10767045"/>
          <a:ext cx="1927225" cy="444845"/>
          <a:chOff x="2279" y="2447"/>
          <a:chExt cx="4443" cy="1235"/>
        </a:xfrm>
      </xdr:grpSpPr>
      <xdr:sp macro="" textlink="">
        <xdr:nvSpPr>
          <xdr:cNvPr id="3" name="AutoShape 2"/>
          <xdr:cNvSpPr>
            <a:spLocks noChangeAspect="1" noChangeArrowheads="1"/>
          </xdr:cNvSpPr>
        </xdr:nvSpPr>
        <xdr:spPr bwMode="auto">
          <a:xfrm>
            <a:off x="2279" y="2447"/>
            <a:ext cx="4443" cy="12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AutoShape 3"/>
          <xdr:cNvSpPr>
            <a:spLocks noChangeArrowheads="1"/>
          </xdr:cNvSpPr>
        </xdr:nvSpPr>
        <xdr:spPr bwMode="auto">
          <a:xfrm>
            <a:off x="3198" y="2447"/>
            <a:ext cx="1992" cy="155"/>
          </a:xfrm>
          <a:prstGeom prst="rightArrow">
            <a:avLst>
              <a:gd name="adj1" fmla="val 50000"/>
              <a:gd name="adj2" fmla="val 32129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5" name="AutoShape 4"/>
          <xdr:cNvSpPr>
            <a:spLocks noChangeArrowheads="1"/>
          </xdr:cNvSpPr>
        </xdr:nvSpPr>
        <xdr:spPr bwMode="auto">
          <a:xfrm>
            <a:off x="5190" y="2602"/>
            <a:ext cx="153" cy="1080"/>
          </a:xfrm>
          <a:prstGeom prst="downArrow">
            <a:avLst>
              <a:gd name="adj1" fmla="val 50000"/>
              <a:gd name="adj2" fmla="val 176471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388938</xdr:colOff>
      <xdr:row>0</xdr:row>
      <xdr:rowOff>58737</xdr:rowOff>
    </xdr:from>
    <xdr:to>
      <xdr:col>6</xdr:col>
      <xdr:colOff>627063</xdr:colOff>
      <xdr:row>4</xdr:row>
      <xdr:rowOff>0</xdr:rowOff>
    </xdr:to>
    <xdr:pic>
      <xdr:nvPicPr>
        <xdr:cNvPr id="6" name="Picture 25" descr="LOGO DERECH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7688" y="58737"/>
          <a:ext cx="2603500" cy="75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7" name="AutoShape 2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57150</xdr:rowOff>
    </xdr:from>
    <xdr:to>
      <xdr:col>2</xdr:col>
      <xdr:colOff>95250</xdr:colOff>
      <xdr:row>57</xdr:row>
      <xdr:rowOff>9525</xdr:rowOff>
    </xdr:to>
    <xdr:sp macro="" textlink="">
      <xdr:nvSpPr>
        <xdr:cNvPr id="8" name="AutoShape 52"/>
        <xdr:cNvSpPr>
          <a:spLocks noChangeAspect="1" noChangeArrowheads="1"/>
        </xdr:cNvSpPr>
      </xdr:nvSpPr>
      <xdr:spPr bwMode="auto">
        <a:xfrm>
          <a:off x="104775" y="10963275"/>
          <a:ext cx="2114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55</xdr:row>
      <xdr:rowOff>66675</xdr:rowOff>
    </xdr:from>
    <xdr:to>
      <xdr:col>2</xdr:col>
      <xdr:colOff>95250</xdr:colOff>
      <xdr:row>57</xdr:row>
      <xdr:rowOff>28575</xdr:rowOff>
    </xdr:to>
    <xdr:sp macro="" textlink="">
      <xdr:nvSpPr>
        <xdr:cNvPr id="9" name="AutoShape 62"/>
        <xdr:cNvSpPr>
          <a:spLocks noChangeAspect="1" noChangeArrowheads="1"/>
        </xdr:cNvSpPr>
      </xdr:nvSpPr>
      <xdr:spPr bwMode="auto">
        <a:xfrm>
          <a:off x="104775" y="10972800"/>
          <a:ext cx="2114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Estadistica\Carpeta%20Compartida\ESTADISTICAS%202023\Plantilla%2067A%20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/>
      <sheetData sheetId="1">
        <row r="14">
          <cell r="B14" t="str">
            <v>O</v>
          </cell>
          <cell r="E14" t="str">
            <v>DISTRITO_NACIONAL</v>
          </cell>
          <cell r="J14" t="str">
            <v>AREA IV</v>
          </cell>
        </row>
        <row r="15">
          <cell r="B15" t="str">
            <v>HOSP. FRANCISCO MOSCOSO PUELLO</v>
          </cell>
          <cell r="G15" t="str">
            <v>00101A00002</v>
          </cell>
        </row>
        <row r="16">
          <cell r="B16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B13">
            <v>0</v>
          </cell>
          <cell r="C13">
            <v>0</v>
          </cell>
        </row>
        <row r="15">
          <cell r="B15">
            <v>30</v>
          </cell>
        </row>
        <row r="20">
          <cell r="B20">
            <v>4</v>
          </cell>
          <cell r="C20">
            <v>8</v>
          </cell>
        </row>
        <row r="27">
          <cell r="B27">
            <v>39</v>
          </cell>
        </row>
        <row r="28">
          <cell r="B28">
            <v>31</v>
          </cell>
          <cell r="C28">
            <v>38</v>
          </cell>
        </row>
        <row r="30">
          <cell r="B30">
            <v>60</v>
          </cell>
          <cell r="C30">
            <v>430</v>
          </cell>
        </row>
        <row r="31">
          <cell r="B31">
            <v>27</v>
          </cell>
        </row>
        <row r="33">
          <cell r="B33">
            <v>3</v>
          </cell>
          <cell r="C33">
            <v>2</v>
          </cell>
        </row>
        <row r="35">
          <cell r="B35">
            <v>22</v>
          </cell>
          <cell r="L35">
            <v>0</v>
          </cell>
        </row>
        <row r="37">
          <cell r="B37">
            <v>0</v>
          </cell>
          <cell r="C37">
            <v>0</v>
          </cell>
          <cell r="L37">
            <v>19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2</v>
          </cell>
        </row>
        <row r="42">
          <cell r="L42">
            <v>0</v>
          </cell>
        </row>
        <row r="43">
          <cell r="L43">
            <v>103</v>
          </cell>
        </row>
        <row r="44">
          <cell r="B44">
            <v>0</v>
          </cell>
          <cell r="C44">
            <v>0</v>
          </cell>
        </row>
        <row r="46">
          <cell r="B46">
            <v>10</v>
          </cell>
          <cell r="C46">
            <v>1</v>
          </cell>
        </row>
        <row r="47">
          <cell r="B47">
            <v>50</v>
          </cell>
          <cell r="C47">
            <v>24</v>
          </cell>
          <cell r="L47">
            <v>1425</v>
          </cell>
        </row>
        <row r="48">
          <cell r="L48">
            <v>23</v>
          </cell>
        </row>
        <row r="49">
          <cell r="B49">
            <v>151</v>
          </cell>
          <cell r="L49">
            <v>410</v>
          </cell>
        </row>
        <row r="50">
          <cell r="L50">
            <v>0</v>
          </cell>
        </row>
        <row r="53">
          <cell r="L53">
            <v>21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66">
          <cell r="E66">
            <v>0</v>
          </cell>
          <cell r="N66">
            <v>31</v>
          </cell>
        </row>
        <row r="67">
          <cell r="E67">
            <v>0</v>
          </cell>
          <cell r="G67">
            <v>52</v>
          </cell>
        </row>
        <row r="68">
          <cell r="C68" t="str">
            <v xml:space="preserve"> </v>
          </cell>
          <cell r="G68">
            <v>256</v>
          </cell>
        </row>
        <row r="69">
          <cell r="B69">
            <v>21</v>
          </cell>
          <cell r="C69">
            <v>22</v>
          </cell>
          <cell r="E69">
            <v>1</v>
          </cell>
        </row>
        <row r="70">
          <cell r="B70">
            <v>61</v>
          </cell>
          <cell r="D70">
            <v>0</v>
          </cell>
        </row>
        <row r="71">
          <cell r="D71">
            <v>0</v>
          </cell>
        </row>
        <row r="72">
          <cell r="D72">
            <v>0</v>
          </cell>
          <cell r="E72">
            <v>9</v>
          </cell>
        </row>
        <row r="73">
          <cell r="D73">
            <v>0</v>
          </cell>
          <cell r="E73">
            <v>2</v>
          </cell>
          <cell r="H73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4">
          <cell r="D74">
            <v>2</v>
          </cell>
          <cell r="E74">
            <v>2</v>
          </cell>
        </row>
        <row r="75">
          <cell r="D75">
            <v>3</v>
          </cell>
        </row>
        <row r="76">
          <cell r="E76">
            <v>20</v>
          </cell>
        </row>
        <row r="77">
          <cell r="E77">
            <v>0</v>
          </cell>
        </row>
        <row r="78">
          <cell r="E78">
            <v>0</v>
          </cell>
          <cell r="G78">
            <v>127</v>
          </cell>
        </row>
        <row r="79">
          <cell r="B79">
            <v>50</v>
          </cell>
          <cell r="C79">
            <v>41</v>
          </cell>
          <cell r="D79">
            <v>1</v>
          </cell>
          <cell r="E79">
            <v>7</v>
          </cell>
        </row>
        <row r="80">
          <cell r="D80">
            <v>1</v>
          </cell>
          <cell r="H80" t="str">
            <v xml:space="preserve">                                                                            </v>
          </cell>
        </row>
        <row r="81">
          <cell r="D81">
            <v>1</v>
          </cell>
        </row>
        <row r="82">
          <cell r="E82">
            <v>0</v>
          </cell>
          <cell r="G82">
            <v>105</v>
          </cell>
        </row>
        <row r="83">
          <cell r="B83">
            <v>35</v>
          </cell>
          <cell r="C83">
            <v>35</v>
          </cell>
          <cell r="D83">
            <v>0</v>
          </cell>
          <cell r="E83">
            <v>0</v>
          </cell>
        </row>
        <row r="84">
          <cell r="C84">
            <v>0</v>
          </cell>
          <cell r="E84">
            <v>0</v>
          </cell>
        </row>
        <row r="85">
          <cell r="E85">
            <v>6</v>
          </cell>
          <cell r="H85">
            <v>17</v>
          </cell>
        </row>
        <row r="99">
          <cell r="C99">
            <v>0</v>
          </cell>
          <cell r="D99">
            <v>1</v>
          </cell>
          <cell r="E99">
            <v>4</v>
          </cell>
          <cell r="F99">
            <v>1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7">
        <row r="13">
          <cell r="B13">
            <v>0</v>
          </cell>
          <cell r="C13">
            <v>0</v>
          </cell>
        </row>
        <row r="15">
          <cell r="B15">
            <v>30</v>
          </cell>
        </row>
        <row r="20">
          <cell r="B20">
            <v>4</v>
          </cell>
          <cell r="C20">
            <v>8</v>
          </cell>
        </row>
        <row r="25">
          <cell r="J25">
            <v>8</v>
          </cell>
        </row>
        <row r="27">
          <cell r="B27">
            <v>39</v>
          </cell>
        </row>
        <row r="28">
          <cell r="B28">
            <v>31</v>
          </cell>
          <cell r="C28">
            <v>38</v>
          </cell>
        </row>
        <row r="30">
          <cell r="B30">
            <v>60</v>
          </cell>
          <cell r="C30">
            <v>430</v>
          </cell>
        </row>
        <row r="31">
          <cell r="B31">
            <v>42</v>
          </cell>
        </row>
        <row r="33">
          <cell r="B33">
            <v>3</v>
          </cell>
          <cell r="C33">
            <v>2</v>
          </cell>
        </row>
        <row r="35">
          <cell r="B35">
            <v>22</v>
          </cell>
          <cell r="L35">
            <v>0</v>
          </cell>
        </row>
        <row r="37">
          <cell r="B37">
            <v>0</v>
          </cell>
          <cell r="C37">
            <v>0</v>
          </cell>
          <cell r="L37">
            <v>53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81</v>
          </cell>
        </row>
        <row r="44">
          <cell r="B44">
            <v>0</v>
          </cell>
          <cell r="C44">
            <v>0</v>
          </cell>
        </row>
        <row r="46">
          <cell r="B46">
            <v>10</v>
          </cell>
          <cell r="C46">
            <v>1</v>
          </cell>
        </row>
        <row r="47">
          <cell r="B47">
            <v>50</v>
          </cell>
          <cell r="C47">
            <v>24</v>
          </cell>
          <cell r="L47">
            <v>1489</v>
          </cell>
        </row>
        <row r="48">
          <cell r="L48">
            <v>26</v>
          </cell>
        </row>
        <row r="49">
          <cell r="B49">
            <v>229</v>
          </cell>
          <cell r="L49">
            <v>378</v>
          </cell>
        </row>
        <row r="50">
          <cell r="L50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N66" t="str">
            <v/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8">
        <row r="13">
          <cell r="B13">
            <v>0</v>
          </cell>
          <cell r="C13">
            <v>0</v>
          </cell>
          <cell r="K13">
            <v>0</v>
          </cell>
        </row>
        <row r="14">
          <cell r="K14">
            <v>0</v>
          </cell>
        </row>
        <row r="15">
          <cell r="B15">
            <v>0</v>
          </cell>
          <cell r="K15">
            <v>0</v>
          </cell>
        </row>
        <row r="16">
          <cell r="K16">
            <v>0</v>
          </cell>
        </row>
        <row r="17">
          <cell r="J17">
            <v>0</v>
          </cell>
          <cell r="K17">
            <v>0</v>
          </cell>
        </row>
        <row r="18">
          <cell r="J18">
            <v>0</v>
          </cell>
          <cell r="K18">
            <v>0</v>
          </cell>
        </row>
        <row r="19"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J20">
            <v>0</v>
          </cell>
          <cell r="K20">
            <v>0</v>
          </cell>
        </row>
        <row r="24">
          <cell r="J24">
            <v>0</v>
          </cell>
          <cell r="K24">
            <v>0</v>
          </cell>
        </row>
        <row r="25">
          <cell r="J25">
            <v>0</v>
          </cell>
          <cell r="K25">
            <v>0</v>
          </cell>
        </row>
        <row r="26">
          <cell r="J26">
            <v>0</v>
          </cell>
          <cell r="K26">
            <v>0</v>
          </cell>
        </row>
        <row r="27">
          <cell r="B27">
            <v>0</v>
          </cell>
          <cell r="J27">
            <v>0</v>
          </cell>
          <cell r="K27">
            <v>0</v>
          </cell>
        </row>
        <row r="28">
          <cell r="B28">
            <v>0</v>
          </cell>
          <cell r="C28">
            <v>0</v>
          </cell>
        </row>
        <row r="30">
          <cell r="B30">
            <v>9</v>
          </cell>
          <cell r="C30">
            <v>213</v>
          </cell>
        </row>
        <row r="31">
          <cell r="B31">
            <v>0</v>
          </cell>
        </row>
        <row r="33">
          <cell r="B33">
            <v>0</v>
          </cell>
          <cell r="C33">
            <v>0</v>
          </cell>
        </row>
        <row r="35">
          <cell r="B35">
            <v>0</v>
          </cell>
        </row>
        <row r="37">
          <cell r="B37">
            <v>0</v>
          </cell>
          <cell r="C37">
            <v>0</v>
          </cell>
          <cell r="L37">
            <v>46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215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109</v>
          </cell>
        </row>
        <row r="44">
          <cell r="B44">
            <v>0</v>
          </cell>
          <cell r="C44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  <cell r="L47">
            <v>863</v>
          </cell>
        </row>
        <row r="48">
          <cell r="L48">
            <v>28</v>
          </cell>
        </row>
        <row r="49">
          <cell r="B49">
            <v>0</v>
          </cell>
          <cell r="L49">
            <v>389</v>
          </cell>
        </row>
        <row r="50">
          <cell r="L50">
            <v>0</v>
          </cell>
        </row>
        <row r="53">
          <cell r="L53">
            <v>308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N66">
            <v>31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</row>
        <row r="69">
          <cell r="E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  <cell r="H73">
            <v>16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</row>
        <row r="76">
          <cell r="E76">
            <v>0</v>
          </cell>
        </row>
        <row r="77">
          <cell r="D77">
            <v>0</v>
          </cell>
          <cell r="E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H80">
            <v>15</v>
          </cell>
        </row>
        <row r="81">
          <cell r="D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B83">
            <v>10</v>
          </cell>
          <cell r="C83">
            <v>10</v>
          </cell>
          <cell r="D83">
            <v>0</v>
          </cell>
          <cell r="E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</row>
        <row r="85">
          <cell r="H85">
            <v>17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9"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zoomScale="120" zoomScaleNormal="120" workbookViewId="0">
      <selection activeCell="L4" sqref="L4"/>
    </sheetView>
  </sheetViews>
  <sheetFormatPr baseColWidth="10" defaultRowHeight="15" x14ac:dyDescent="0.25"/>
  <cols>
    <col min="1" max="1" width="17.5703125" customWidth="1"/>
    <col min="4" max="4" width="12.5703125" customWidth="1"/>
  </cols>
  <sheetData>
    <row r="1" spans="1:17" ht="19.5" x14ac:dyDescent="0.4">
      <c r="A1" s="1" t="s">
        <v>0</v>
      </c>
      <c r="D1" s="174"/>
      <c r="E1" s="174"/>
      <c r="F1" s="174"/>
      <c r="G1" s="174"/>
      <c r="L1" s="2" t="s">
        <v>1</v>
      </c>
    </row>
    <row r="2" spans="1:17" x14ac:dyDescent="0.25">
      <c r="A2" t="s">
        <v>2</v>
      </c>
      <c r="D2" s="174"/>
      <c r="E2" s="174"/>
      <c r="F2" s="174"/>
      <c r="G2" s="174"/>
    </row>
    <row r="3" spans="1:17" x14ac:dyDescent="0.25">
      <c r="A3" s="3" t="s">
        <v>3</v>
      </c>
      <c r="D3" s="174"/>
      <c r="E3" s="174"/>
      <c r="F3" s="174"/>
      <c r="G3" s="174"/>
    </row>
    <row r="4" spans="1:17" ht="15" customHeight="1" x14ac:dyDescent="0.25">
      <c r="D4" s="174"/>
      <c r="E4" s="174"/>
      <c r="F4" s="174"/>
      <c r="G4" s="174"/>
      <c r="N4" s="175"/>
      <c r="O4" s="175"/>
      <c r="P4" s="175"/>
      <c r="Q4" s="175"/>
    </row>
    <row r="5" spans="1:17" ht="18" customHeight="1" x14ac:dyDescent="0.25">
      <c r="A5" s="176" t="s">
        <v>4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N5" s="175"/>
      <c r="O5" s="175"/>
      <c r="P5" s="175"/>
      <c r="Q5" s="175"/>
    </row>
    <row r="6" spans="1:17" ht="18.75" customHeight="1" x14ac:dyDescent="0.3">
      <c r="A6" s="177" t="s">
        <v>5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N6" s="178" t="s">
        <v>6</v>
      </c>
      <c r="O6" s="178"/>
      <c r="P6" s="178"/>
      <c r="Q6" s="178"/>
    </row>
    <row r="7" spans="1:17" ht="15.75" customHeight="1" x14ac:dyDescent="0.25">
      <c r="A7" s="4" t="s">
        <v>7</v>
      </c>
      <c r="B7" s="5" t="str">
        <f>'[1]67-A'!B14</f>
        <v>O</v>
      </c>
      <c r="C7" s="179" t="s">
        <v>8</v>
      </c>
      <c r="D7" s="179"/>
      <c r="E7" s="180" t="str">
        <f>'[1]67-A'!E14:G14</f>
        <v>DISTRITO_NACIONAL</v>
      </c>
      <c r="F7" s="180"/>
      <c r="G7" s="180"/>
      <c r="H7" s="181" t="s">
        <v>9</v>
      </c>
      <c r="I7" s="181"/>
      <c r="J7" s="182" t="str">
        <f>'[1]67-A'!J14:K14</f>
        <v>AREA IV</v>
      </c>
      <c r="K7" s="182"/>
      <c r="L7" s="6"/>
      <c r="M7" s="7"/>
      <c r="N7" s="178"/>
      <c r="O7" s="178"/>
      <c r="P7" s="178"/>
      <c r="Q7" s="178"/>
    </row>
    <row r="8" spans="1:17" ht="15.75" customHeight="1" x14ac:dyDescent="0.25">
      <c r="A8" s="4" t="s">
        <v>10</v>
      </c>
      <c r="B8" s="183" t="str">
        <f>'[1]67-A'!B15:D15</f>
        <v>HOSP. FRANCISCO MOSCOSO PUELLO</v>
      </c>
      <c r="C8" s="183"/>
      <c r="D8" s="183"/>
      <c r="E8" s="183"/>
      <c r="F8" s="4" t="s">
        <v>11</v>
      </c>
      <c r="G8" s="8" t="str">
        <f>'[1]67-A'!G15:I15</f>
        <v>00101A00002</v>
      </c>
      <c r="H8" s="9"/>
      <c r="I8" s="9"/>
      <c r="J8" s="10"/>
      <c r="K8" s="9"/>
      <c r="L8" s="6"/>
    </row>
    <row r="9" spans="1:17" ht="13.5" customHeight="1" x14ac:dyDescent="0.25">
      <c r="A9" s="4"/>
      <c r="B9" s="11"/>
      <c r="C9" s="12"/>
      <c r="E9" s="4" t="s">
        <v>12</v>
      </c>
      <c r="F9" s="173">
        <f>'[1]67-A'!B16</f>
        <v>2023</v>
      </c>
      <c r="H9" s="13"/>
      <c r="I9" s="13"/>
      <c r="J9" s="10"/>
      <c r="K9" s="9"/>
      <c r="L9" s="6"/>
      <c r="N9" s="178" t="s">
        <v>13</v>
      </c>
      <c r="O9" s="178"/>
      <c r="P9" s="178"/>
      <c r="Q9" s="178"/>
    </row>
    <row r="10" spans="1:17" ht="15" customHeight="1" thickBot="1" x14ac:dyDescent="0.3">
      <c r="A10" s="184" t="s">
        <v>14</v>
      </c>
      <c r="B10" s="184"/>
      <c r="C10" s="184"/>
      <c r="D10" s="184"/>
      <c r="E10" s="14"/>
      <c r="F10" s="14" t="s">
        <v>15</v>
      </c>
      <c r="G10" s="14"/>
      <c r="H10" s="14"/>
      <c r="I10" s="14"/>
      <c r="J10" s="14"/>
      <c r="K10" s="15"/>
      <c r="L10" s="16"/>
      <c r="N10" s="178"/>
      <c r="O10" s="178"/>
      <c r="P10" s="178"/>
      <c r="Q10" s="178"/>
    </row>
    <row r="11" spans="1:17" ht="15.75" customHeight="1" x14ac:dyDescent="0.25">
      <c r="A11" s="185" t="s">
        <v>16</v>
      </c>
      <c r="B11" s="17" t="s">
        <v>17</v>
      </c>
      <c r="C11" s="18" t="s">
        <v>18</v>
      </c>
      <c r="D11" s="187" t="s">
        <v>19</v>
      </c>
      <c r="E11" s="19"/>
      <c r="F11" s="189" t="s">
        <v>20</v>
      </c>
      <c r="G11" s="190"/>
      <c r="H11" s="190"/>
      <c r="I11" s="191"/>
      <c r="J11" s="20" t="s">
        <v>21</v>
      </c>
      <c r="K11" s="21" t="s">
        <v>22</v>
      </c>
      <c r="L11" s="195" t="s">
        <v>23</v>
      </c>
      <c r="N11" s="178"/>
      <c r="O11" s="178"/>
      <c r="P11" s="178"/>
      <c r="Q11" s="178"/>
    </row>
    <row r="12" spans="1:17" ht="15.75" customHeight="1" thickBot="1" x14ac:dyDescent="0.3">
      <c r="A12" s="186"/>
      <c r="B12" s="22" t="s">
        <v>24</v>
      </c>
      <c r="C12" s="23" t="s">
        <v>25</v>
      </c>
      <c r="D12" s="188"/>
      <c r="E12" s="19"/>
      <c r="F12" s="192"/>
      <c r="G12" s="193"/>
      <c r="H12" s="193"/>
      <c r="I12" s="194"/>
      <c r="J12" s="24" t="s">
        <v>26</v>
      </c>
      <c r="K12" s="25" t="s">
        <v>27</v>
      </c>
      <c r="L12" s="196"/>
    </row>
    <row r="13" spans="1:17" s="32" customFormat="1" x14ac:dyDescent="0.25">
      <c r="A13" s="26" t="s">
        <v>28</v>
      </c>
      <c r="B13" s="27">
        <f>[1]Octubre!B13+[1]Noviembre!B13+[1]Diciembre!B13</f>
        <v>0</v>
      </c>
      <c r="C13" s="27">
        <f>[1]Octubre!C13+[1]Noviembre!C13+[1]Diciembre!C13</f>
        <v>0</v>
      </c>
      <c r="D13" s="28">
        <f>SUM(C13+B13)</f>
        <v>0</v>
      </c>
      <c r="E13" s="29"/>
      <c r="F13" s="200" t="s">
        <v>29</v>
      </c>
      <c r="G13" s="201"/>
      <c r="H13" s="201"/>
      <c r="I13" s="201"/>
      <c r="J13" s="27">
        <v>190</v>
      </c>
      <c r="K13" s="30">
        <f>[1]Octubre!K13+[1]Noviembre!K13+[1]Diciembre!K13</f>
        <v>0</v>
      </c>
      <c r="L13" s="31">
        <f>SUM(K13+J13)</f>
        <v>190</v>
      </c>
    </row>
    <row r="14" spans="1:17" x14ac:dyDescent="0.25">
      <c r="A14" s="33" t="s">
        <v>30</v>
      </c>
      <c r="B14" s="27">
        <v>1810</v>
      </c>
      <c r="C14" s="27">
        <v>540</v>
      </c>
      <c r="D14" s="34">
        <f t="shared" ref="D14:D51" si="0">SUM(C14+B14)</f>
        <v>2350</v>
      </c>
      <c r="E14" s="19"/>
      <c r="F14" s="200" t="s">
        <v>31</v>
      </c>
      <c r="G14" s="201"/>
      <c r="H14" s="201"/>
      <c r="I14" s="201"/>
      <c r="J14" s="27">
        <v>5979</v>
      </c>
      <c r="K14" s="27">
        <f>[1]Octubre!K14+[1]Noviembre!K14+[1]Diciembre!K14</f>
        <v>0</v>
      </c>
      <c r="L14" s="31">
        <f t="shared" ref="L14:L33" si="1">SUM(K14+J14)</f>
        <v>5979</v>
      </c>
    </row>
    <row r="15" spans="1:17" x14ac:dyDescent="0.25">
      <c r="A15" s="33" t="s">
        <v>32</v>
      </c>
      <c r="B15" s="27">
        <f>[1]Octubre!B15+[1]Noviembre!B15+[1]Diciembre!B15</f>
        <v>60</v>
      </c>
      <c r="C15" s="27">
        <v>28</v>
      </c>
      <c r="D15" s="34">
        <f t="shared" si="0"/>
        <v>88</v>
      </c>
      <c r="E15" s="19"/>
      <c r="F15" s="200" t="s">
        <v>33</v>
      </c>
      <c r="G15" s="201"/>
      <c r="H15" s="201"/>
      <c r="I15" s="201"/>
      <c r="J15" s="27">
        <v>369</v>
      </c>
      <c r="K15" s="27">
        <f>[1]Octubre!K15+[1]Noviembre!K15+[1]Diciembre!K15</f>
        <v>0</v>
      </c>
      <c r="L15" s="31">
        <f t="shared" si="1"/>
        <v>369</v>
      </c>
    </row>
    <row r="16" spans="1:17" x14ac:dyDescent="0.25">
      <c r="A16" s="33" t="s">
        <v>34</v>
      </c>
      <c r="B16" s="27">
        <v>253</v>
      </c>
      <c r="C16" s="27">
        <v>442</v>
      </c>
      <c r="D16" s="34">
        <f t="shared" si="0"/>
        <v>695</v>
      </c>
      <c r="E16" s="19"/>
      <c r="F16" s="200" t="s">
        <v>35</v>
      </c>
      <c r="G16" s="201"/>
      <c r="H16" s="201"/>
      <c r="I16" s="201"/>
      <c r="J16" s="27">
        <v>1740</v>
      </c>
      <c r="K16" s="27">
        <f>[1]Octubre!K16+[1]Noviembre!K16+[1]Diciembre!K16</f>
        <v>0</v>
      </c>
      <c r="L16" s="31">
        <f t="shared" si="1"/>
        <v>1740</v>
      </c>
    </row>
    <row r="17" spans="1:12" x14ac:dyDescent="0.25">
      <c r="A17" s="33" t="s">
        <v>36</v>
      </c>
      <c r="B17" s="27">
        <v>241</v>
      </c>
      <c r="C17" s="27">
        <v>332</v>
      </c>
      <c r="D17" s="34">
        <f t="shared" si="0"/>
        <v>573</v>
      </c>
      <c r="E17" s="19"/>
      <c r="F17" s="200" t="s">
        <v>37</v>
      </c>
      <c r="G17" s="201"/>
      <c r="H17" s="201"/>
      <c r="I17" s="201"/>
      <c r="J17" s="27">
        <f>[1]Octubre!J17+[1]Noviembre!J17+[1]Diciembre!J17</f>
        <v>0</v>
      </c>
      <c r="K17" s="27">
        <f>[1]Octubre!K17+[1]Noviembre!K17+[1]Diciembre!K17</f>
        <v>0</v>
      </c>
      <c r="L17" s="31">
        <f t="shared" si="1"/>
        <v>0</v>
      </c>
    </row>
    <row r="18" spans="1:12" x14ac:dyDescent="0.25">
      <c r="A18" s="33" t="s">
        <v>38</v>
      </c>
      <c r="B18" s="27">
        <v>2668</v>
      </c>
      <c r="C18" s="27">
        <v>1541</v>
      </c>
      <c r="D18" s="34">
        <f t="shared" si="0"/>
        <v>4209</v>
      </c>
      <c r="E18" s="19"/>
      <c r="F18" s="197" t="s">
        <v>39</v>
      </c>
      <c r="G18" s="198"/>
      <c r="H18" s="198"/>
      <c r="I18" s="198"/>
      <c r="J18" s="27">
        <f>[1]Octubre!J18+[1]Noviembre!J18+[1]Diciembre!J18</f>
        <v>0</v>
      </c>
      <c r="K18" s="27">
        <f>[1]Octubre!K18+[1]Noviembre!K18+[1]Diciembre!K18</f>
        <v>0</v>
      </c>
      <c r="L18" s="31">
        <f t="shared" si="1"/>
        <v>0</v>
      </c>
    </row>
    <row r="19" spans="1:12" x14ac:dyDescent="0.25">
      <c r="A19" s="33" t="s">
        <v>40</v>
      </c>
      <c r="B19" s="27">
        <v>624</v>
      </c>
      <c r="C19" s="27">
        <v>334</v>
      </c>
      <c r="D19" s="34">
        <f t="shared" si="0"/>
        <v>958</v>
      </c>
      <c r="E19" s="19"/>
      <c r="F19" s="197" t="s">
        <v>41</v>
      </c>
      <c r="G19" s="198"/>
      <c r="H19" s="198"/>
      <c r="I19" s="199"/>
      <c r="J19" s="27">
        <f>[1]Octubre!J19+[1]Noviembre!J19+[1]Diciembre!J19</f>
        <v>0</v>
      </c>
      <c r="K19" s="27">
        <f>[1]Octubre!K19+[1]Noviembre!K19+[1]Diciembre!K19</f>
        <v>0</v>
      </c>
      <c r="L19" s="31">
        <f t="shared" si="1"/>
        <v>0</v>
      </c>
    </row>
    <row r="20" spans="1:12" x14ac:dyDescent="0.25">
      <c r="A20" s="33" t="s">
        <v>42</v>
      </c>
      <c r="B20" s="27">
        <f>[1]Octubre!B20+[1]Noviembre!B20+[1]Diciembre!B20</f>
        <v>8</v>
      </c>
      <c r="C20" s="27">
        <f>[1]Octubre!C20+[1]Noviembre!C20+[1]Diciembre!C20</f>
        <v>16</v>
      </c>
      <c r="D20" s="34">
        <f t="shared" si="0"/>
        <v>24</v>
      </c>
      <c r="E20" s="19"/>
      <c r="F20" s="197" t="s">
        <v>43</v>
      </c>
      <c r="G20" s="198"/>
      <c r="H20" s="198"/>
      <c r="I20" s="199"/>
      <c r="J20" s="27">
        <f>[1]Octubre!J20+[1]Noviembre!J20+[1]Diciembre!J20</f>
        <v>0</v>
      </c>
      <c r="K20" s="27">
        <f>[1]Octubre!K20+[1]Noviembre!K20+[1]Diciembre!K20</f>
        <v>0</v>
      </c>
      <c r="L20" s="31">
        <f t="shared" si="1"/>
        <v>0</v>
      </c>
    </row>
    <row r="21" spans="1:12" x14ac:dyDescent="0.25">
      <c r="A21" s="33" t="s">
        <v>44</v>
      </c>
      <c r="B21" s="27">
        <v>335</v>
      </c>
      <c r="C21" s="27">
        <v>134</v>
      </c>
      <c r="D21" s="34">
        <f t="shared" si="0"/>
        <v>469</v>
      </c>
      <c r="E21" s="19"/>
      <c r="F21" s="197" t="s">
        <v>45</v>
      </c>
      <c r="G21" s="198"/>
      <c r="H21" s="198"/>
      <c r="I21" s="199"/>
      <c r="J21" s="27">
        <v>527</v>
      </c>
      <c r="K21" s="27">
        <f>[1]Octubre!K21+[1]Noviembre!K21+[1]Diciembre!K21</f>
        <v>0</v>
      </c>
      <c r="L21" s="31">
        <f t="shared" si="1"/>
        <v>527</v>
      </c>
    </row>
    <row r="22" spans="1:12" x14ac:dyDescent="0.25">
      <c r="A22" s="33" t="s">
        <v>46</v>
      </c>
      <c r="B22" s="27">
        <v>106</v>
      </c>
      <c r="C22" s="27">
        <v>32</v>
      </c>
      <c r="D22" s="34">
        <f t="shared" si="0"/>
        <v>138</v>
      </c>
      <c r="E22" s="19"/>
      <c r="F22" s="197" t="s">
        <v>47</v>
      </c>
      <c r="G22" s="198"/>
      <c r="H22" s="198"/>
      <c r="I22" s="199"/>
      <c r="J22" s="27">
        <v>1003</v>
      </c>
      <c r="K22" s="27">
        <f>[1]Octubre!K22+[1]Noviembre!K22+[1]Diciembre!K22</f>
        <v>0</v>
      </c>
      <c r="L22" s="31">
        <f t="shared" si="1"/>
        <v>1003</v>
      </c>
    </row>
    <row r="23" spans="1:12" x14ac:dyDescent="0.25">
      <c r="A23" s="33" t="s">
        <v>48</v>
      </c>
      <c r="B23" s="27">
        <v>320</v>
      </c>
      <c r="C23" s="27">
        <v>188</v>
      </c>
      <c r="D23" s="34">
        <f t="shared" si="0"/>
        <v>508</v>
      </c>
      <c r="E23" s="19"/>
      <c r="F23" s="197" t="s">
        <v>49</v>
      </c>
      <c r="G23" s="198"/>
      <c r="H23" s="198"/>
      <c r="I23" s="199"/>
      <c r="J23" s="27">
        <v>313</v>
      </c>
      <c r="K23" s="27">
        <f>[1]Octubre!K23+[1]Noviembre!K23+[1]Diciembre!K23</f>
        <v>0</v>
      </c>
      <c r="L23" s="31">
        <f t="shared" si="1"/>
        <v>313</v>
      </c>
    </row>
    <row r="24" spans="1:12" x14ac:dyDescent="0.25">
      <c r="A24" s="33" t="s">
        <v>50</v>
      </c>
      <c r="B24" s="27">
        <v>287</v>
      </c>
      <c r="C24" s="27">
        <v>409</v>
      </c>
      <c r="D24" s="34">
        <f t="shared" si="0"/>
        <v>696</v>
      </c>
      <c r="E24" s="19"/>
      <c r="F24" s="197" t="s">
        <v>51</v>
      </c>
      <c r="G24" s="198"/>
      <c r="H24" s="198"/>
      <c r="I24" s="199"/>
      <c r="J24" s="27">
        <f>[1]Octubre!J24+[1]Noviembre!J24+[1]Diciembre!J24</f>
        <v>0</v>
      </c>
      <c r="K24" s="27">
        <f>[1]Octubre!K24+[1]Noviembre!K24+[1]Diciembre!K24</f>
        <v>0</v>
      </c>
      <c r="L24" s="31">
        <f t="shared" si="1"/>
        <v>0</v>
      </c>
    </row>
    <row r="25" spans="1:12" x14ac:dyDescent="0.25">
      <c r="A25" s="33" t="s">
        <v>52</v>
      </c>
      <c r="B25" s="27">
        <v>450</v>
      </c>
      <c r="C25" s="27">
        <v>638</v>
      </c>
      <c r="D25" s="34">
        <f t="shared" si="0"/>
        <v>1088</v>
      </c>
      <c r="E25" s="19"/>
      <c r="F25" s="197" t="s">
        <v>53</v>
      </c>
      <c r="G25" s="198"/>
      <c r="H25" s="198"/>
      <c r="I25" s="199"/>
      <c r="J25" s="27">
        <f>[1]Octubre!J25+[1]Noviembre!J25+[1]Diciembre!J25</f>
        <v>8</v>
      </c>
      <c r="K25" s="27">
        <f>[1]Octubre!K25+[1]Noviembre!K25+[1]Diciembre!K25</f>
        <v>0</v>
      </c>
      <c r="L25" s="31">
        <f t="shared" si="1"/>
        <v>8</v>
      </c>
    </row>
    <row r="26" spans="1:12" x14ac:dyDescent="0.25">
      <c r="A26" s="33" t="s">
        <v>54</v>
      </c>
      <c r="B26" s="27">
        <v>230</v>
      </c>
      <c r="C26" s="27">
        <v>238</v>
      </c>
      <c r="D26" s="34">
        <v>238</v>
      </c>
      <c r="E26" s="19"/>
      <c r="F26" s="197" t="s">
        <v>55</v>
      </c>
      <c r="G26" s="198"/>
      <c r="H26" s="198"/>
      <c r="I26" s="199"/>
      <c r="J26" s="27">
        <f>[1]Octubre!J26+[1]Noviembre!J26+[1]Diciembre!J26</f>
        <v>0</v>
      </c>
      <c r="K26" s="27">
        <f>[1]Octubre!K26+[1]Noviembre!K26+[1]Diciembre!K26</f>
        <v>0</v>
      </c>
      <c r="L26" s="31">
        <f t="shared" si="1"/>
        <v>0</v>
      </c>
    </row>
    <row r="27" spans="1:12" x14ac:dyDescent="0.25">
      <c r="A27" s="33" t="s">
        <v>56</v>
      </c>
      <c r="B27" s="27">
        <f>[1]Octubre!B27+[1]Noviembre!B27+[1]Diciembre!B27</f>
        <v>78</v>
      </c>
      <c r="C27" s="27">
        <v>92</v>
      </c>
      <c r="D27" s="34">
        <f t="shared" si="0"/>
        <v>170</v>
      </c>
      <c r="E27" s="19"/>
      <c r="F27" s="197" t="s">
        <v>57</v>
      </c>
      <c r="G27" s="198"/>
      <c r="H27" s="198"/>
      <c r="I27" s="199"/>
      <c r="J27" s="27">
        <f>[1]Octubre!J27+[1]Noviembre!J27+[1]Diciembre!J27</f>
        <v>0</v>
      </c>
      <c r="K27" s="27">
        <f>[1]Octubre!K27+[1]Noviembre!K27+[1]Diciembre!K27</f>
        <v>0</v>
      </c>
      <c r="L27" s="31">
        <f t="shared" si="1"/>
        <v>0</v>
      </c>
    </row>
    <row r="28" spans="1:12" x14ac:dyDescent="0.25">
      <c r="A28" s="33" t="s">
        <v>58</v>
      </c>
      <c r="B28" s="27">
        <f>[1]Octubre!B28+[1]Noviembre!B28+[1]Diciembre!B28</f>
        <v>62</v>
      </c>
      <c r="C28" s="27">
        <f>[1]Octubre!C28+[1]Noviembre!C28+[1]Diciembre!C28</f>
        <v>76</v>
      </c>
      <c r="D28" s="34">
        <f t="shared" si="0"/>
        <v>138</v>
      </c>
      <c r="E28" s="19"/>
      <c r="F28" s="197" t="s">
        <v>59</v>
      </c>
      <c r="G28" s="198"/>
      <c r="H28" s="198"/>
      <c r="I28" s="199"/>
      <c r="J28" s="27">
        <f>[1]Octubre!J28+[1]Noviembre!J28+[1]Diciembre!J28</f>
        <v>0</v>
      </c>
      <c r="K28" s="27">
        <f>[1]Octubre!K28+[1]Noviembre!K28+[1]Diciembre!K28</f>
        <v>0</v>
      </c>
      <c r="L28" s="31">
        <f t="shared" si="1"/>
        <v>0</v>
      </c>
    </row>
    <row r="29" spans="1:12" x14ac:dyDescent="0.25">
      <c r="A29" s="33" t="s">
        <v>60</v>
      </c>
      <c r="B29" s="27">
        <v>80</v>
      </c>
      <c r="C29" s="27">
        <v>38</v>
      </c>
      <c r="D29" s="34">
        <f t="shared" si="0"/>
        <v>118</v>
      </c>
      <c r="E29" s="19"/>
      <c r="F29" s="197" t="s">
        <v>61</v>
      </c>
      <c r="G29" s="198"/>
      <c r="H29" s="198"/>
      <c r="I29" s="199"/>
      <c r="J29" s="35"/>
      <c r="K29" s="27">
        <v>475</v>
      </c>
      <c r="L29" s="31">
        <f t="shared" si="1"/>
        <v>475</v>
      </c>
    </row>
    <row r="30" spans="1:12" x14ac:dyDescent="0.25">
      <c r="A30" s="33" t="s">
        <v>62</v>
      </c>
      <c r="B30" s="27">
        <f>[1]Octubre!B30+[1]Noviembre!B30+[1]Diciembre!B30</f>
        <v>129</v>
      </c>
      <c r="C30" s="27">
        <f>[1]Octubre!C30+[1]Noviembre!C30+[1]Diciembre!C30</f>
        <v>1073</v>
      </c>
      <c r="D30" s="34">
        <f t="shared" si="0"/>
        <v>1202</v>
      </c>
      <c r="E30" s="19"/>
      <c r="F30" s="200" t="s">
        <v>63</v>
      </c>
      <c r="G30" s="201"/>
      <c r="H30" s="201"/>
      <c r="I30" s="201"/>
      <c r="J30" s="27">
        <v>3278</v>
      </c>
      <c r="K30" s="36"/>
      <c r="L30" s="31">
        <f t="shared" si="1"/>
        <v>3278</v>
      </c>
    </row>
    <row r="31" spans="1:12" x14ac:dyDescent="0.25">
      <c r="A31" s="33" t="s">
        <v>64</v>
      </c>
      <c r="B31" s="27">
        <f>[1]Octubre!B31+[1]Noviembre!B31+[1]Diciembre!B31</f>
        <v>69</v>
      </c>
      <c r="C31" s="27">
        <v>77</v>
      </c>
      <c r="D31" s="34">
        <f t="shared" si="0"/>
        <v>146</v>
      </c>
      <c r="E31" s="19"/>
      <c r="F31" s="200" t="s">
        <v>65</v>
      </c>
      <c r="G31" s="201"/>
      <c r="H31" s="201"/>
      <c r="I31" s="201"/>
      <c r="J31" s="27">
        <v>63738</v>
      </c>
      <c r="K31" s="27">
        <v>27182</v>
      </c>
      <c r="L31" s="31">
        <f t="shared" si="1"/>
        <v>90920</v>
      </c>
    </row>
    <row r="32" spans="1:12" x14ac:dyDescent="0.25">
      <c r="A32" s="33" t="s">
        <v>66</v>
      </c>
      <c r="B32" s="27">
        <v>44</v>
      </c>
      <c r="C32" s="27">
        <v>36</v>
      </c>
      <c r="D32" s="34">
        <f t="shared" si="0"/>
        <v>80</v>
      </c>
      <c r="E32" s="19"/>
      <c r="F32" s="200" t="s">
        <v>67</v>
      </c>
      <c r="G32" s="201"/>
      <c r="H32" s="201"/>
      <c r="I32" s="201"/>
      <c r="J32" s="27">
        <v>754</v>
      </c>
      <c r="K32" s="27">
        <f>[1]Octubre!K32+[1]Noviembre!K32+[1]Diciembre!K32</f>
        <v>0</v>
      </c>
      <c r="L32" s="31">
        <f t="shared" si="1"/>
        <v>754</v>
      </c>
    </row>
    <row r="33" spans="1:17" s="38" customFormat="1" x14ac:dyDescent="0.25">
      <c r="A33" s="33" t="s">
        <v>68</v>
      </c>
      <c r="B33" s="27">
        <f>[1]Octubre!B33+[1]Noviembre!B33+[1]Diciembre!B33</f>
        <v>6</v>
      </c>
      <c r="C33" s="27">
        <f>[1]Octubre!C33+[1]Noviembre!C33+[1]Diciembre!C33</f>
        <v>4</v>
      </c>
      <c r="D33" s="34">
        <f t="shared" si="0"/>
        <v>10</v>
      </c>
      <c r="E33" s="37"/>
      <c r="F33" s="200" t="s">
        <v>69</v>
      </c>
      <c r="G33" s="201"/>
      <c r="H33" s="201"/>
      <c r="I33" s="201"/>
      <c r="J33" s="27">
        <v>0</v>
      </c>
      <c r="K33" s="27">
        <f>[1]Octubre!K33+[1]Noviembre!K33+[1]Diciembre!K33</f>
        <v>0</v>
      </c>
      <c r="L33" s="31">
        <f t="shared" si="1"/>
        <v>0</v>
      </c>
    </row>
    <row r="34" spans="1:17" s="38" customFormat="1" ht="15.75" thickBot="1" x14ac:dyDescent="0.3">
      <c r="A34" s="33" t="s">
        <v>70</v>
      </c>
      <c r="B34" s="27">
        <v>109</v>
      </c>
      <c r="C34" s="27">
        <v>144</v>
      </c>
      <c r="D34" s="34">
        <f t="shared" si="0"/>
        <v>253</v>
      </c>
      <c r="E34" s="37"/>
      <c r="F34" s="204" t="s">
        <v>71</v>
      </c>
      <c r="G34" s="205"/>
      <c r="H34" s="205"/>
      <c r="I34" s="205"/>
      <c r="J34" s="27">
        <v>5135</v>
      </c>
      <c r="K34" s="27">
        <f>[1]Octubre!K34+[1]Noviembre!K34+[1]Diciembre!K34</f>
        <v>0</v>
      </c>
      <c r="L34" s="39">
        <f>K34+J34</f>
        <v>5135</v>
      </c>
    </row>
    <row r="35" spans="1:17" x14ac:dyDescent="0.25">
      <c r="A35" s="33" t="s">
        <v>72</v>
      </c>
      <c r="B35" s="27">
        <f>[1]Octubre!B35+[1]Noviembre!B35+[1]Diciembre!B35</f>
        <v>44</v>
      </c>
      <c r="C35" s="27">
        <v>56</v>
      </c>
      <c r="D35" s="34">
        <f t="shared" si="0"/>
        <v>100</v>
      </c>
      <c r="E35" s="19"/>
      <c r="F35" s="40" t="s">
        <v>73</v>
      </c>
      <c r="G35" s="41"/>
      <c r="H35" s="41"/>
      <c r="I35" s="41"/>
      <c r="J35" s="42"/>
      <c r="K35" s="42"/>
      <c r="L35" s="43">
        <f>[1]Octubre!L35+[1]Noviembre!L35+[1]Diciembre!L35</f>
        <v>0</v>
      </c>
    </row>
    <row r="36" spans="1:17" x14ac:dyDescent="0.25">
      <c r="A36" s="33" t="s">
        <v>74</v>
      </c>
      <c r="B36" s="27">
        <v>128</v>
      </c>
      <c r="C36" s="27">
        <v>156</v>
      </c>
      <c r="D36" s="34">
        <f t="shared" si="0"/>
        <v>284</v>
      </c>
      <c r="E36" s="19"/>
      <c r="F36" s="44" t="s">
        <v>75</v>
      </c>
      <c r="G36" s="45"/>
      <c r="H36" s="45"/>
      <c r="I36" s="45"/>
      <c r="J36" s="45"/>
      <c r="K36" s="46"/>
      <c r="L36" s="47">
        <v>329</v>
      </c>
    </row>
    <row r="37" spans="1:17" x14ac:dyDescent="0.25">
      <c r="A37" s="33" t="s">
        <v>76</v>
      </c>
      <c r="B37" s="27">
        <f>[1]Octubre!B37+[1]Noviembre!B37+[1]Diciembre!B37</f>
        <v>0</v>
      </c>
      <c r="C37" s="27">
        <f>[1]Octubre!C37+[1]Noviembre!C37+[1]Diciembre!C37</f>
        <v>0</v>
      </c>
      <c r="D37" s="34">
        <f t="shared" si="0"/>
        <v>0</v>
      </c>
      <c r="E37" s="19"/>
      <c r="F37" s="44" t="s">
        <v>77</v>
      </c>
      <c r="G37" s="45"/>
      <c r="H37" s="45"/>
      <c r="I37" s="45"/>
      <c r="J37" s="45"/>
      <c r="K37" s="46"/>
      <c r="L37" s="47">
        <f>[1]Octubre!L37+[1]Noviembre!L37+[1]Diciembre!L37</f>
        <v>118</v>
      </c>
    </row>
    <row r="38" spans="1:17" x14ac:dyDescent="0.25">
      <c r="A38" s="33" t="s">
        <v>78</v>
      </c>
      <c r="B38" s="27">
        <v>324</v>
      </c>
      <c r="C38" s="27">
        <v>254</v>
      </c>
      <c r="D38" s="34">
        <f t="shared" si="0"/>
        <v>578</v>
      </c>
      <c r="E38" s="19"/>
      <c r="F38" s="44" t="s">
        <v>79</v>
      </c>
      <c r="G38" s="45"/>
      <c r="H38" s="45"/>
      <c r="I38" s="45"/>
      <c r="J38" s="45"/>
      <c r="K38" s="46"/>
      <c r="L38" s="47">
        <f>[1]Octubre!L38+[1]Noviembre!L38+[1]Diciembre!L38</f>
        <v>0</v>
      </c>
    </row>
    <row r="39" spans="1:17" x14ac:dyDescent="0.25">
      <c r="A39" s="33" t="s">
        <v>80</v>
      </c>
      <c r="B39" s="27">
        <v>210</v>
      </c>
      <c r="C39" s="27">
        <v>241</v>
      </c>
      <c r="D39" s="34">
        <f t="shared" si="0"/>
        <v>451</v>
      </c>
      <c r="E39" s="19"/>
      <c r="F39" s="44" t="s">
        <v>81</v>
      </c>
      <c r="G39" s="45"/>
      <c r="H39" s="45"/>
      <c r="I39" s="45"/>
      <c r="J39" s="45"/>
      <c r="K39" s="46"/>
      <c r="L39" s="48">
        <f>[1]Octubre!L39+[1]Noviembre!L39+[1]Diciembre!L39</f>
        <v>0</v>
      </c>
    </row>
    <row r="40" spans="1:17" ht="15.75" thickBot="1" x14ac:dyDescent="0.3">
      <c r="A40" s="33" t="s">
        <v>82</v>
      </c>
      <c r="B40" s="27">
        <v>471</v>
      </c>
      <c r="C40" s="27">
        <v>633</v>
      </c>
      <c r="D40" s="34">
        <f t="shared" si="0"/>
        <v>1104</v>
      </c>
      <c r="E40" s="19"/>
      <c r="F40" s="49" t="s">
        <v>83</v>
      </c>
      <c r="G40" s="50"/>
      <c r="H40" s="50"/>
      <c r="I40" s="50"/>
      <c r="J40" s="50"/>
      <c r="K40" s="51"/>
      <c r="L40" s="52">
        <f>[1]Octubre!L40+[1]Noviembre!L40+[1]Diciembre!L40</f>
        <v>215</v>
      </c>
    </row>
    <row r="41" spans="1:17" ht="15.75" thickBot="1" x14ac:dyDescent="0.3">
      <c r="A41" s="33" t="s">
        <v>84</v>
      </c>
      <c r="B41" s="27">
        <v>347</v>
      </c>
      <c r="C41" s="27">
        <v>608</v>
      </c>
      <c r="D41" s="34">
        <f t="shared" si="0"/>
        <v>955</v>
      </c>
      <c r="E41" s="19"/>
      <c r="F41" s="49" t="s">
        <v>85</v>
      </c>
      <c r="G41" s="50"/>
      <c r="H41" s="50"/>
      <c r="I41" s="50"/>
      <c r="J41" s="50"/>
      <c r="K41" s="51"/>
      <c r="L41" s="52">
        <f>[1]Octubre!L41+[1]Noviembre!L41+[1]Diciembre!L41</f>
        <v>2</v>
      </c>
    </row>
    <row r="42" spans="1:17" ht="15.75" thickBot="1" x14ac:dyDescent="0.3">
      <c r="A42" s="33" t="s">
        <v>86</v>
      </c>
      <c r="B42" s="27">
        <v>202</v>
      </c>
      <c r="C42" s="27">
        <v>52</v>
      </c>
      <c r="D42" s="34">
        <f t="shared" si="0"/>
        <v>254</v>
      </c>
      <c r="E42" s="19"/>
      <c r="F42" s="49" t="s">
        <v>87</v>
      </c>
      <c r="G42" s="50"/>
      <c r="H42" s="50"/>
      <c r="I42" s="50"/>
      <c r="J42" s="50"/>
      <c r="K42" s="51"/>
      <c r="L42" s="52">
        <f>[1]Octubre!L42+[1]Noviembre!L42+[1]Diciembre!L42</f>
        <v>0</v>
      </c>
    </row>
    <row r="43" spans="1:17" ht="16.5" thickBot="1" x14ac:dyDescent="0.3">
      <c r="A43" s="33" t="s">
        <v>88</v>
      </c>
      <c r="B43" s="27">
        <v>142</v>
      </c>
      <c r="C43" s="27">
        <v>40</v>
      </c>
      <c r="D43" s="34">
        <f t="shared" si="0"/>
        <v>182</v>
      </c>
      <c r="E43" s="53"/>
      <c r="F43" s="49" t="s">
        <v>89</v>
      </c>
      <c r="G43" s="50"/>
      <c r="H43" s="50"/>
      <c r="I43" s="50"/>
      <c r="J43" s="50"/>
      <c r="K43" s="51"/>
      <c r="L43" s="52">
        <f>[1]Octubre!L43+[1]Noviembre!L43+[1]Diciembre!L43</f>
        <v>293</v>
      </c>
    </row>
    <row r="44" spans="1:17" ht="15" customHeight="1" x14ac:dyDescent="0.25">
      <c r="A44" s="33" t="s">
        <v>90</v>
      </c>
      <c r="B44" s="27">
        <f>[1]Octubre!B44+[1]Noviembre!B44+[1]Diciembre!B44</f>
        <v>0</v>
      </c>
      <c r="C44" s="27">
        <f>[1]Octubre!C44+[1]Noviembre!C44+[1]Diciembre!C44</f>
        <v>0</v>
      </c>
      <c r="D44" s="34">
        <f t="shared" si="0"/>
        <v>0</v>
      </c>
      <c r="E44" s="53"/>
    </row>
    <row r="45" spans="1:17" ht="12" customHeight="1" thickBot="1" x14ac:dyDescent="0.35">
      <c r="A45" s="33" t="s">
        <v>91</v>
      </c>
      <c r="B45" s="27">
        <v>260</v>
      </c>
      <c r="C45" s="27">
        <v>173</v>
      </c>
      <c r="D45" s="34">
        <f t="shared" si="0"/>
        <v>433</v>
      </c>
      <c r="E45" s="54"/>
      <c r="F45" s="55" t="s">
        <v>92</v>
      </c>
      <c r="G45" s="55"/>
      <c r="H45" s="55"/>
      <c r="I45" s="55"/>
    </row>
    <row r="46" spans="1:17" ht="16.5" x14ac:dyDescent="0.3">
      <c r="A46" s="33" t="s">
        <v>93</v>
      </c>
      <c r="B46" s="27">
        <f>[1]Octubre!B46+[1]Noviembre!B46+[1]Diciembre!B46</f>
        <v>20</v>
      </c>
      <c r="C46" s="27">
        <f>[1]Octubre!C46+[1]Noviembre!C46+[1]Diciembre!C46</f>
        <v>2</v>
      </c>
      <c r="D46" s="34">
        <f t="shared" si="0"/>
        <v>22</v>
      </c>
      <c r="E46" s="54" t="s">
        <v>94</v>
      </c>
      <c r="F46" s="56" t="s">
        <v>95</v>
      </c>
      <c r="G46" s="57"/>
      <c r="H46" s="57"/>
      <c r="I46" s="57"/>
      <c r="J46" s="57"/>
      <c r="K46" s="58"/>
      <c r="L46" s="59" t="s">
        <v>96</v>
      </c>
    </row>
    <row r="47" spans="1:17" ht="17.25" thickBot="1" x14ac:dyDescent="0.35">
      <c r="A47" s="33" t="s">
        <v>97</v>
      </c>
      <c r="B47" s="27">
        <f>[1]Octubre!B47+[1]Noviembre!B47+[1]Diciembre!B47</f>
        <v>100</v>
      </c>
      <c r="C47" s="27">
        <f>[1]Octubre!C47+[1]Noviembre!C47+[1]Diciembre!C47</f>
        <v>48</v>
      </c>
      <c r="D47" s="34">
        <f t="shared" si="0"/>
        <v>148</v>
      </c>
      <c r="E47" s="19"/>
      <c r="F47" s="60" t="s">
        <v>98</v>
      </c>
      <c r="G47" s="61"/>
      <c r="H47" s="61"/>
      <c r="I47" s="61"/>
      <c r="J47" s="62"/>
      <c r="K47" s="63"/>
      <c r="L47" s="52">
        <f>[1]Octubre!L47+[1]Noviembre!L47+[1]Diciembre!L47</f>
        <v>3777</v>
      </c>
      <c r="N47" s="178" t="s">
        <v>99</v>
      </c>
      <c r="O47" s="178"/>
      <c r="P47" s="178"/>
      <c r="Q47" s="178"/>
    </row>
    <row r="48" spans="1:17" ht="16.5" x14ac:dyDescent="0.3">
      <c r="A48" s="33" t="s">
        <v>100</v>
      </c>
      <c r="B48" s="27">
        <v>527</v>
      </c>
      <c r="C48" s="27">
        <v>371</v>
      </c>
      <c r="D48" s="34">
        <f t="shared" si="0"/>
        <v>898</v>
      </c>
      <c r="E48" s="19"/>
      <c r="F48" s="60" t="s">
        <v>101</v>
      </c>
      <c r="G48" s="61"/>
      <c r="H48" s="61"/>
      <c r="I48" s="61"/>
      <c r="J48" s="62"/>
      <c r="K48" s="63"/>
      <c r="L48" s="64">
        <f>[1]Octubre!L48+[1]Noviembre!L48+[1]Diciembre!L48</f>
        <v>77</v>
      </c>
      <c r="N48" s="178"/>
      <c r="O48" s="178"/>
      <c r="P48" s="178"/>
      <c r="Q48" s="178"/>
    </row>
    <row r="49" spans="1:17" ht="16.5" x14ac:dyDescent="0.3">
      <c r="A49" s="33" t="s">
        <v>102</v>
      </c>
      <c r="B49" s="27">
        <f>[1]Octubre!B49+[1]Noviembre!B49+[1]Diciembre!B49</f>
        <v>380</v>
      </c>
      <c r="C49" s="27">
        <v>0</v>
      </c>
      <c r="D49" s="34">
        <f t="shared" si="0"/>
        <v>380</v>
      </c>
      <c r="E49" s="19"/>
      <c r="F49" s="60" t="s">
        <v>103</v>
      </c>
      <c r="G49" s="61"/>
      <c r="H49" s="61"/>
      <c r="I49" s="61"/>
      <c r="J49" s="62"/>
      <c r="K49" s="63"/>
      <c r="L49" s="64">
        <f>[1]Octubre!L49+[1]Noviembre!L49+[1]Diciembre!L49</f>
        <v>1177</v>
      </c>
      <c r="N49" s="178"/>
      <c r="O49" s="178"/>
      <c r="P49" s="178"/>
      <c r="Q49" s="178"/>
    </row>
    <row r="50" spans="1:17" ht="17.25" thickBot="1" x14ac:dyDescent="0.35">
      <c r="A50" s="65" t="s">
        <v>104</v>
      </c>
      <c r="B50" s="27">
        <v>776</v>
      </c>
      <c r="C50" s="27">
        <v>7887</v>
      </c>
      <c r="D50" s="66">
        <f t="shared" si="0"/>
        <v>8663</v>
      </c>
      <c r="E50" s="19"/>
      <c r="F50" s="60" t="s">
        <v>105</v>
      </c>
      <c r="G50" s="61"/>
      <c r="H50" s="61"/>
      <c r="I50" s="61"/>
      <c r="J50" s="62"/>
      <c r="K50" s="63"/>
      <c r="L50" s="64">
        <f>[1]Octubre!L50+[1]Noviembre!L50+[1]Diciembre!L50</f>
        <v>0</v>
      </c>
    </row>
    <row r="51" spans="1:17" ht="17.25" thickBot="1" x14ac:dyDescent="0.35">
      <c r="A51" s="67" t="s">
        <v>106</v>
      </c>
      <c r="B51" s="68">
        <v>11891</v>
      </c>
      <c r="C51" s="68">
        <v>16720</v>
      </c>
      <c r="D51" s="69">
        <f t="shared" si="0"/>
        <v>28611</v>
      </c>
      <c r="E51" s="19"/>
      <c r="F51" s="60" t="s">
        <v>107</v>
      </c>
      <c r="G51" s="61"/>
      <c r="H51" s="61"/>
      <c r="I51" s="61"/>
      <c r="J51" s="62"/>
      <c r="K51" s="63"/>
      <c r="L51" s="64">
        <v>144</v>
      </c>
    </row>
    <row r="52" spans="1:17" ht="17.25" thickBot="1" x14ac:dyDescent="0.35">
      <c r="A52" s="70" t="s">
        <v>108</v>
      </c>
      <c r="B52" s="202" t="s">
        <v>109</v>
      </c>
      <c r="C52" s="203"/>
      <c r="D52" s="27">
        <v>20831</v>
      </c>
      <c r="E52" s="19"/>
      <c r="F52" s="60" t="s">
        <v>110</v>
      </c>
      <c r="G52" s="61"/>
      <c r="H52" s="61"/>
      <c r="I52" s="61"/>
      <c r="J52" s="62"/>
      <c r="K52" s="63"/>
      <c r="L52" s="64">
        <v>10473</v>
      </c>
    </row>
    <row r="53" spans="1:17" ht="16.5" x14ac:dyDescent="0.3">
      <c r="A53" s="71" t="s">
        <v>111</v>
      </c>
      <c r="B53" s="72"/>
      <c r="C53" s="73"/>
      <c r="D53" s="206">
        <f>SUM(D52+D51)</f>
        <v>49442</v>
      </c>
      <c r="E53" s="19"/>
      <c r="F53" s="60" t="s">
        <v>112</v>
      </c>
      <c r="G53" s="61"/>
      <c r="H53" s="61"/>
      <c r="I53" s="61"/>
      <c r="J53" s="62"/>
      <c r="K53" s="63"/>
      <c r="L53" s="64">
        <f>[1]Octubre!L53+[1]Noviembre!L53+[1]Diciembre!L53</f>
        <v>329</v>
      </c>
    </row>
    <row r="54" spans="1:17" ht="17.25" thickBot="1" x14ac:dyDescent="0.35">
      <c r="A54" s="74" t="s">
        <v>113</v>
      </c>
      <c r="B54" s="75"/>
      <c r="C54" s="76" t="s">
        <v>114</v>
      </c>
      <c r="D54" s="207"/>
      <c r="E54" s="19"/>
      <c r="F54" s="60" t="s">
        <v>115</v>
      </c>
      <c r="G54" s="61"/>
      <c r="H54" s="61"/>
      <c r="I54" s="61"/>
      <c r="J54" s="62"/>
      <c r="K54" s="63"/>
      <c r="L54" s="64">
        <f>[1]Octubre!L54+[1]Noviembre!L54+[1]Diciembre!L54</f>
        <v>0</v>
      </c>
    </row>
    <row r="55" spans="1:17" ht="16.5" x14ac:dyDescent="0.3">
      <c r="A55" s="16"/>
      <c r="B55" s="16"/>
      <c r="C55" s="16"/>
      <c r="D55" s="16"/>
      <c r="E55" s="19"/>
      <c r="F55" s="60" t="s">
        <v>116</v>
      </c>
      <c r="G55" s="61"/>
      <c r="H55" s="61"/>
      <c r="I55" s="61"/>
      <c r="J55" s="62"/>
      <c r="K55" s="63"/>
      <c r="L55" s="64">
        <f>[1]Octubre!L55+[1]Noviembre!L55+[1]Diciembre!L55</f>
        <v>0</v>
      </c>
    </row>
    <row r="56" spans="1:17" ht="18" customHeight="1" x14ac:dyDescent="0.3">
      <c r="A56" s="16"/>
      <c r="B56" s="16"/>
      <c r="C56" s="16"/>
      <c r="D56" s="16"/>
      <c r="E56" s="19"/>
      <c r="F56" s="60" t="s">
        <v>117</v>
      </c>
      <c r="G56" s="61"/>
      <c r="H56" s="61"/>
      <c r="I56" s="61"/>
      <c r="J56" s="77"/>
      <c r="K56" s="78"/>
      <c r="L56" s="64">
        <f>[1]Octubre!L56+[1]Noviembre!L56+[1]Diciembre!L56</f>
        <v>0</v>
      </c>
    </row>
    <row r="57" spans="1:17" ht="18" customHeight="1" thickBot="1" x14ac:dyDescent="0.35">
      <c r="A57" s="16"/>
      <c r="B57" s="16"/>
      <c r="D57" s="16"/>
      <c r="E57" s="19"/>
      <c r="F57" s="79" t="s">
        <v>118</v>
      </c>
      <c r="G57" s="80"/>
      <c r="H57" s="80"/>
      <c r="I57" s="80"/>
      <c r="J57" s="81"/>
      <c r="K57" s="82"/>
      <c r="L57" s="64">
        <v>35</v>
      </c>
    </row>
    <row r="58" spans="1:17" ht="11.25" customHeight="1" x14ac:dyDescent="0.3">
      <c r="B58" s="83" t="s">
        <v>119</v>
      </c>
      <c r="E58" s="84"/>
      <c r="F58" s="84"/>
      <c r="G58" s="84"/>
      <c r="H58" s="84"/>
      <c r="I58" s="84"/>
      <c r="J58" s="85"/>
      <c r="K58" s="86"/>
      <c r="L58" s="86"/>
    </row>
    <row r="59" spans="1:17" ht="11.25" customHeight="1" x14ac:dyDescent="0.3">
      <c r="A59" s="87"/>
      <c r="B59" s="88"/>
      <c r="C59" s="87"/>
      <c r="D59" s="87"/>
      <c r="E59" s="89"/>
      <c r="F59" s="89"/>
      <c r="G59" s="89"/>
      <c r="H59" s="89"/>
      <c r="I59" s="89"/>
      <c r="J59" s="90"/>
      <c r="K59" s="91"/>
      <c r="L59" s="91"/>
    </row>
    <row r="60" spans="1:17" ht="7.5" customHeight="1" x14ac:dyDescent="0.25">
      <c r="N60" s="92"/>
      <c r="O60" s="92"/>
    </row>
    <row r="61" spans="1:17" ht="10.5" customHeight="1" x14ac:dyDescent="0.25">
      <c r="A61" s="208" t="s">
        <v>120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</row>
    <row r="62" spans="1:17" ht="14.25" customHeight="1" thickBot="1" x14ac:dyDescent="0.3"/>
    <row r="63" spans="1:17" ht="16.5" thickBot="1" x14ac:dyDescent="0.3">
      <c r="A63" s="209">
        <v>35</v>
      </c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1"/>
      <c r="M63" s="92"/>
      <c r="O63" s="93"/>
      <c r="P63" s="93"/>
    </row>
    <row r="64" spans="1:17" ht="16.5" customHeight="1" thickBot="1" x14ac:dyDescent="0.3">
      <c r="A64" s="212" t="s">
        <v>16</v>
      </c>
      <c r="B64" s="214" t="s">
        <v>121</v>
      </c>
      <c r="C64" s="94"/>
      <c r="D64" s="216" t="s">
        <v>122</v>
      </c>
      <c r="E64" s="216"/>
      <c r="F64" s="217"/>
      <c r="G64" s="218" t="s">
        <v>123</v>
      </c>
      <c r="H64" s="220" t="s">
        <v>124</v>
      </c>
      <c r="I64" s="222" t="s">
        <v>125</v>
      </c>
      <c r="J64" s="222" t="s">
        <v>126</v>
      </c>
      <c r="K64" s="222" t="s">
        <v>127</v>
      </c>
      <c r="L64" s="227" t="s">
        <v>128</v>
      </c>
    </row>
    <row r="65" spans="1:20" ht="28.5" customHeight="1" thickBot="1" x14ac:dyDescent="0.3">
      <c r="A65" s="213"/>
      <c r="B65" s="215"/>
      <c r="C65" s="95" t="s">
        <v>129</v>
      </c>
      <c r="D65" s="96" t="s">
        <v>130</v>
      </c>
      <c r="E65" s="96" t="s">
        <v>131</v>
      </c>
      <c r="F65" s="97" t="s">
        <v>132</v>
      </c>
      <c r="G65" s="219"/>
      <c r="H65" s="221"/>
      <c r="I65" s="223"/>
      <c r="J65" s="223"/>
      <c r="K65" s="223"/>
      <c r="L65" s="228"/>
      <c r="N65" t="s">
        <v>133</v>
      </c>
      <c r="S65" t="s">
        <v>134</v>
      </c>
      <c r="T65">
        <f>COUNTIF(T66:T77,"&gt;0")</f>
        <v>2</v>
      </c>
    </row>
    <row r="66" spans="1:20" x14ac:dyDescent="0.25">
      <c r="A66" s="98" t="s">
        <v>135</v>
      </c>
      <c r="B66" s="99">
        <f>[1]Octubre!B66+[1]Noviembre!B66+[1]Diciembre!B66</f>
        <v>0</v>
      </c>
      <c r="C66" s="100">
        <f>[1]Octubre!C66+[1]Noviembre!C66+[1]Diciembre!C66</f>
        <v>0</v>
      </c>
      <c r="D66" s="101">
        <f>[1]Octubre!D66+[1]Noviembre!D66+[1]Diciembre!D66</f>
        <v>0</v>
      </c>
      <c r="E66" s="102">
        <f>[1]Octubre!E66+[1]Noviembre!E66+[1]Diciembre!E66</f>
        <v>0</v>
      </c>
      <c r="F66" s="103">
        <f>E66+D66+C66</f>
        <v>0</v>
      </c>
      <c r="G66" s="104">
        <f>[1]Octubre!G66+[1]Noviembre!G66+[1]Diciembre!G66</f>
        <v>0</v>
      </c>
      <c r="H66" s="104">
        <v>11</v>
      </c>
      <c r="I66" s="105">
        <v>341</v>
      </c>
      <c r="J66" s="106">
        <f>IFERROR(SUM(G66/(I66))*100,0)</f>
        <v>0</v>
      </c>
      <c r="K66" s="107">
        <f>IFERROR(SUM(G66/F66),0)</f>
        <v>0</v>
      </c>
      <c r="L66" s="108">
        <f>IFERROR(([1]Octubre!L66+[1]Noviembre!L66+[1]Diciembre!L66) / $T$65,0)</f>
        <v>0</v>
      </c>
      <c r="N66">
        <f>SUM(T66:T77)</f>
        <v>62</v>
      </c>
    </row>
    <row r="67" spans="1:20" ht="15.75" thickBot="1" x14ac:dyDescent="0.3">
      <c r="A67" s="98" t="s">
        <v>136</v>
      </c>
      <c r="B67" s="109">
        <f>[1]Octubre!B69+[1]Noviembre!B67+[1]Diciembre!B67</f>
        <v>21</v>
      </c>
      <c r="C67" s="100" t="e">
        <f>[1]Octubre!C68+[1]Noviembre!C67+[1]Diciembre!C67</f>
        <v>#VALUE!</v>
      </c>
      <c r="D67" s="101">
        <f>[1]Octubre!D67+[1]Noviembre!D67+[1]Diciembre!D67</f>
        <v>0</v>
      </c>
      <c r="E67" s="102">
        <f>[1]Octubre!E67+[1]Noviembre!E67+[1]Diciembre!E67</f>
        <v>0</v>
      </c>
      <c r="F67" s="110" t="e">
        <f t="shared" ref="F67:F85" si="2">E67+D67+C67</f>
        <v>#VALUE!</v>
      </c>
      <c r="G67" s="104">
        <f>[1]Octubre!G67+[1]Noviembre!G67+[1]Diciembre!G67</f>
        <v>52</v>
      </c>
      <c r="H67" s="104">
        <v>12</v>
      </c>
      <c r="I67" s="105">
        <v>372</v>
      </c>
      <c r="J67" s="106">
        <f t="shared" ref="J67:J85" si="3">IFERROR(SUM(G67/(I67))*100,0)</f>
        <v>13.978494623655912</v>
      </c>
      <c r="K67" s="107">
        <f t="shared" ref="K67:K86" si="4">IFERROR(SUM(G67/F67),0)</f>
        <v>0</v>
      </c>
      <c r="L67" s="108">
        <f>IFERROR(([1]Octubre!L67+[1]Noviembre!L67+[1]Diciembre!L67) / $T$65,0)</f>
        <v>0</v>
      </c>
      <c r="S67" s="111"/>
      <c r="T67" s="111"/>
    </row>
    <row r="68" spans="1:20" ht="15" customHeight="1" x14ac:dyDescent="0.25">
      <c r="A68" s="112" t="s">
        <v>137</v>
      </c>
      <c r="B68" s="109">
        <f>[1]Octubre!B70+[1]Noviembre!B68+[1]Diciembre!B68</f>
        <v>61</v>
      </c>
      <c r="C68" s="100">
        <f>[1]Octubre!C69+[1]Noviembre!C68+[1]Diciembre!C68</f>
        <v>22</v>
      </c>
      <c r="D68" s="101">
        <f>[1]Octubre!D68+[1]Noviembre!D68+[1]Diciembre!D68</f>
        <v>0</v>
      </c>
      <c r="E68" s="102">
        <f>[1]Octubre!E68+[1]Noviembre!E68+[1]Diciembre!E68</f>
        <v>0</v>
      </c>
      <c r="F68" s="110">
        <f t="shared" si="2"/>
        <v>22</v>
      </c>
      <c r="G68" s="104">
        <f>[1]Octubre!G68+[1]Noviembre!G68+[1]Diciembre!G68</f>
        <v>256</v>
      </c>
      <c r="H68" s="104">
        <v>22</v>
      </c>
      <c r="I68" s="105">
        <v>682</v>
      </c>
      <c r="J68" s="106">
        <f t="shared" si="3"/>
        <v>37.536656891495603</v>
      </c>
      <c r="K68" s="107">
        <f t="shared" si="4"/>
        <v>11.636363636363637</v>
      </c>
      <c r="L68" s="108">
        <f>IFERROR(([1]Octubre!L68+[1]Noviembre!L68+[1]Diciembre!L68) / $T$65,0)</f>
        <v>0</v>
      </c>
      <c r="N68" s="229" t="s">
        <v>138</v>
      </c>
      <c r="O68" s="230"/>
      <c r="P68" s="231"/>
      <c r="Q68" s="238" t="s">
        <v>139</v>
      </c>
      <c r="R68" s="239"/>
      <c r="S68" s="240"/>
      <c r="T68" s="111"/>
    </row>
    <row r="69" spans="1:20" x14ac:dyDescent="0.25">
      <c r="A69" s="98" t="s">
        <v>140</v>
      </c>
      <c r="B69" s="109">
        <v>50</v>
      </c>
      <c r="C69" s="100">
        <v>60</v>
      </c>
      <c r="D69" s="101">
        <v>0</v>
      </c>
      <c r="E69" s="102">
        <f>[1]Octubre!E69+[1]Noviembre!E69+[1]Diciembre!E69</f>
        <v>1</v>
      </c>
      <c r="F69" s="110">
        <f t="shared" si="2"/>
        <v>61</v>
      </c>
      <c r="G69" s="104">
        <v>212</v>
      </c>
      <c r="H69" s="104">
        <v>9</v>
      </c>
      <c r="I69" s="105">
        <v>279</v>
      </c>
      <c r="J69" s="106">
        <f t="shared" si="3"/>
        <v>75.98566308243727</v>
      </c>
      <c r="K69" s="107">
        <f t="shared" si="4"/>
        <v>3.4754098360655736</v>
      </c>
      <c r="L69" s="108">
        <f>IFERROR(([1]Octubre!L69+[1]Noviembre!L69+[1]Diciembre!L69) / $T$65,0)</f>
        <v>0</v>
      </c>
      <c r="N69" s="232"/>
      <c r="O69" s="233"/>
      <c r="P69" s="234"/>
      <c r="Q69" s="241"/>
      <c r="R69" s="242"/>
      <c r="S69" s="243"/>
      <c r="T69" s="111"/>
    </row>
    <row r="70" spans="1:20" x14ac:dyDescent="0.25">
      <c r="A70" s="98" t="s">
        <v>141</v>
      </c>
      <c r="B70" s="109">
        <v>16</v>
      </c>
      <c r="C70" s="100">
        <v>48</v>
      </c>
      <c r="D70" s="101">
        <f>[1]Octubre!D70+[1]Noviembre!D70+[1]Diciembre!D70</f>
        <v>0</v>
      </c>
      <c r="E70" s="102">
        <v>19</v>
      </c>
      <c r="F70" s="110">
        <f t="shared" si="2"/>
        <v>67</v>
      </c>
      <c r="G70" s="104">
        <v>52</v>
      </c>
      <c r="H70" s="104">
        <v>8</v>
      </c>
      <c r="I70" s="105">
        <v>248</v>
      </c>
      <c r="J70" s="106"/>
      <c r="K70" s="107">
        <f t="shared" si="4"/>
        <v>0.77611940298507465</v>
      </c>
      <c r="L70" s="108">
        <f>IFERROR(([1]Octubre!L70+[1]Noviembre!L70+[1]Diciembre!L70) / $T$65,0)</f>
        <v>0</v>
      </c>
      <c r="N70" s="232"/>
      <c r="O70" s="233"/>
      <c r="P70" s="234"/>
      <c r="Q70" s="241"/>
      <c r="R70" s="242"/>
      <c r="S70" s="243"/>
      <c r="T70" s="111"/>
    </row>
    <row r="71" spans="1:20" ht="15.75" thickBot="1" x14ac:dyDescent="0.3">
      <c r="A71" s="98" t="s">
        <v>142</v>
      </c>
      <c r="B71" s="109">
        <v>23</v>
      </c>
      <c r="C71" s="100">
        <v>16</v>
      </c>
      <c r="D71" s="101">
        <f>[1]Octubre!D71+[1]Noviembre!D71+[1]Diciembre!D71</f>
        <v>0</v>
      </c>
      <c r="E71" s="102">
        <v>5</v>
      </c>
      <c r="F71" s="110">
        <f t="shared" si="2"/>
        <v>21</v>
      </c>
      <c r="G71" s="104">
        <v>114</v>
      </c>
      <c r="H71" s="104">
        <v>15</v>
      </c>
      <c r="I71" s="105">
        <v>465</v>
      </c>
      <c r="J71" s="106">
        <f t="shared" si="3"/>
        <v>24.516129032258064</v>
      </c>
      <c r="K71" s="107">
        <f t="shared" si="4"/>
        <v>5.4285714285714288</v>
      </c>
      <c r="L71" s="108">
        <f>IFERROR(([1]Octubre!L71+[1]Noviembre!L71+[1]Diciembre!L71) / $T$65,0)</f>
        <v>0</v>
      </c>
      <c r="N71" s="235"/>
      <c r="O71" s="236"/>
      <c r="P71" s="237"/>
      <c r="Q71" s="244"/>
      <c r="R71" s="245"/>
      <c r="S71" s="246"/>
      <c r="T71" s="111"/>
    </row>
    <row r="72" spans="1:20" ht="15.75" thickBot="1" x14ac:dyDescent="0.3">
      <c r="A72" s="98" t="s">
        <v>143</v>
      </c>
      <c r="B72" s="109">
        <v>27</v>
      </c>
      <c r="C72" s="100">
        <v>23</v>
      </c>
      <c r="D72" s="101">
        <f>[1]Octubre!D72+[1]Noviembre!D72+[1]Diciembre!D72</f>
        <v>0</v>
      </c>
      <c r="E72" s="102">
        <f>[1]Octubre!E72+[1]Noviembre!E72+[1]Diciembre!E72</f>
        <v>9</v>
      </c>
      <c r="F72" s="110">
        <f t="shared" si="2"/>
        <v>32</v>
      </c>
      <c r="G72" s="104">
        <v>63</v>
      </c>
      <c r="H72" s="104">
        <v>10</v>
      </c>
      <c r="I72" s="105">
        <v>310</v>
      </c>
      <c r="J72" s="106">
        <f t="shared" si="3"/>
        <v>20.322580645161288</v>
      </c>
      <c r="K72" s="107">
        <f t="shared" si="4"/>
        <v>1.96875</v>
      </c>
      <c r="L72" s="108">
        <f>IFERROR(([1]Octubre!L72+[1]Noviembre!L72+[1]Diciembre!L72) / $T$65,0)</f>
        <v>0</v>
      </c>
      <c r="O72" s="113"/>
      <c r="T72" s="111"/>
    </row>
    <row r="73" spans="1:20" ht="15" customHeight="1" x14ac:dyDescent="0.25">
      <c r="A73" s="98" t="s">
        <v>144</v>
      </c>
      <c r="B73" s="109">
        <v>26</v>
      </c>
      <c r="C73" s="100">
        <v>26</v>
      </c>
      <c r="D73" s="101">
        <f>[1]Octubre!D73+[1]Noviembre!D73+[1]Diciembre!D73</f>
        <v>0</v>
      </c>
      <c r="E73" s="102">
        <f>[1]Octubre!E73+[1]Noviembre!E73+[1]Diciembre!E73</f>
        <v>2</v>
      </c>
      <c r="F73" s="110">
        <f t="shared" si="2"/>
        <v>28</v>
      </c>
      <c r="G73" s="104">
        <v>25</v>
      </c>
      <c r="H73" s="104">
        <f>IFERROR(([1]Octubre!H73+[1]Noviembre!H73+[1]Diciembre!H73)/ $T$65,0)</f>
        <v>0</v>
      </c>
      <c r="I73" s="105">
        <f t="shared" ref="I67:I85" si="5">SUM(H73*$N$66)</f>
        <v>0</v>
      </c>
      <c r="J73" s="106">
        <f t="shared" si="3"/>
        <v>0</v>
      </c>
      <c r="K73" s="107">
        <f t="shared" si="4"/>
        <v>0.8928571428571429</v>
      </c>
      <c r="L73" s="108">
        <f>IFERROR(([1]Octubre!L73+[1]Noviembre!L73+[1]Diciembre!L73) / $T$65,0)</f>
        <v>0</v>
      </c>
      <c r="N73" s="238" t="s">
        <v>145</v>
      </c>
      <c r="O73" s="239"/>
      <c r="P73" s="240"/>
      <c r="Q73" s="247" t="s">
        <v>146</v>
      </c>
      <c r="R73" s="248"/>
      <c r="S73" s="249"/>
      <c r="T73" s="111"/>
    </row>
    <row r="74" spans="1:20" x14ac:dyDescent="0.25">
      <c r="A74" s="98" t="s">
        <v>147</v>
      </c>
      <c r="B74" s="109">
        <v>70</v>
      </c>
      <c r="C74" s="100">
        <v>3</v>
      </c>
      <c r="D74" s="101">
        <f>[1]Octubre!D74+[1]Noviembre!D74+[1]Diciembre!D74</f>
        <v>2</v>
      </c>
      <c r="E74" s="102">
        <f>[1]Octubre!E74+[1]Noviembre!E74+[1]Diciembre!E74</f>
        <v>2</v>
      </c>
      <c r="F74" s="110">
        <f t="shared" si="2"/>
        <v>7</v>
      </c>
      <c r="G74" s="104">
        <v>592</v>
      </c>
      <c r="H74" s="104">
        <v>17</v>
      </c>
      <c r="I74" s="105">
        <v>527</v>
      </c>
      <c r="J74" s="106">
        <f t="shared" si="3"/>
        <v>112.33396584440227</v>
      </c>
      <c r="K74" s="107">
        <f t="shared" si="4"/>
        <v>84.571428571428569</v>
      </c>
      <c r="L74" s="108">
        <f>IFERROR(([1]Octubre!L74+[1]Noviembre!L74+[1]Diciembre!L74) / $T$65,0)</f>
        <v>0</v>
      </c>
      <c r="N74" s="241"/>
      <c r="O74" s="242"/>
      <c r="P74" s="243"/>
      <c r="Q74" s="250"/>
      <c r="R74" s="251"/>
      <c r="S74" s="252"/>
      <c r="T74" s="111"/>
    </row>
    <row r="75" spans="1:20" ht="15.75" thickBot="1" x14ac:dyDescent="0.3">
      <c r="A75" s="98" t="s">
        <v>148</v>
      </c>
      <c r="B75" s="109">
        <v>0</v>
      </c>
      <c r="C75" s="100">
        <v>65</v>
      </c>
      <c r="D75" s="101">
        <f>[1]Octubre!D75+[1]Noviembre!D75+[1]Diciembre!D75</f>
        <v>3</v>
      </c>
      <c r="E75" s="102">
        <v>17</v>
      </c>
      <c r="F75" s="110">
        <f t="shared" si="2"/>
        <v>85</v>
      </c>
      <c r="G75" s="104">
        <v>0</v>
      </c>
      <c r="H75" s="104">
        <v>0</v>
      </c>
      <c r="I75" s="105">
        <f t="shared" si="5"/>
        <v>0</v>
      </c>
      <c r="J75" s="106">
        <f t="shared" si="3"/>
        <v>0</v>
      </c>
      <c r="K75" s="107">
        <f t="shared" si="4"/>
        <v>0</v>
      </c>
      <c r="L75" s="108">
        <f>IFERROR(([1]Octubre!L75+[1]Noviembre!L75+[1]Diciembre!L75) / $T$65,0)</f>
        <v>0</v>
      </c>
      <c r="N75" s="244"/>
      <c r="O75" s="245"/>
      <c r="P75" s="246"/>
      <c r="Q75" s="253"/>
      <c r="R75" s="254"/>
      <c r="S75" s="255"/>
      <c r="T75" s="111">
        <f>[1]Octubre!$N$66</f>
        <v>31</v>
      </c>
    </row>
    <row r="76" spans="1:20" ht="15" customHeight="1" x14ac:dyDescent="0.25">
      <c r="A76" s="98" t="s">
        <v>149</v>
      </c>
      <c r="B76" s="109">
        <v>0</v>
      </c>
      <c r="C76" s="100">
        <v>0</v>
      </c>
      <c r="D76" s="101">
        <v>1</v>
      </c>
      <c r="E76" s="102">
        <f>[1]Octubre!E76+[1]Noviembre!E76+[1]Diciembre!E76</f>
        <v>20</v>
      </c>
      <c r="F76" s="110">
        <f t="shared" si="2"/>
        <v>21</v>
      </c>
      <c r="G76" s="104">
        <v>0</v>
      </c>
      <c r="H76" s="104">
        <v>0</v>
      </c>
      <c r="I76" s="105">
        <f t="shared" si="5"/>
        <v>0</v>
      </c>
      <c r="J76" s="106">
        <f t="shared" si="3"/>
        <v>0</v>
      </c>
      <c r="K76" s="107">
        <f t="shared" si="4"/>
        <v>0</v>
      </c>
      <c r="L76" s="108">
        <f>IFERROR(([1]Octubre!L76+[1]Noviembre!L76+[1]Diciembre!L76) / $T$65,0)</f>
        <v>0</v>
      </c>
      <c r="N76" s="232" t="s">
        <v>150</v>
      </c>
      <c r="O76" s="233"/>
      <c r="P76" s="234"/>
      <c r="T76" s="111" t="str">
        <f>[1]Noviembre!$N$66</f>
        <v/>
      </c>
    </row>
    <row r="77" spans="1:20" x14ac:dyDescent="0.25">
      <c r="A77" s="112" t="s">
        <v>151</v>
      </c>
      <c r="B77" s="109">
        <v>0</v>
      </c>
      <c r="C77" s="100">
        <v>0</v>
      </c>
      <c r="D77" s="101">
        <f>[1]Octubre!D77+[1]Noviembre!D77+[1]Diciembre!D77</f>
        <v>0</v>
      </c>
      <c r="E77" s="102">
        <f>[1]Octubre!E77+[1]Noviembre!E77+[1]Diciembre!E77</f>
        <v>0</v>
      </c>
      <c r="F77" s="110">
        <f t="shared" si="2"/>
        <v>0</v>
      </c>
      <c r="G77" s="104">
        <v>0</v>
      </c>
      <c r="H77" s="104">
        <v>13</v>
      </c>
      <c r="I77" s="105">
        <v>403</v>
      </c>
      <c r="J77" s="106">
        <f t="shared" si="3"/>
        <v>0</v>
      </c>
      <c r="K77" s="107">
        <f t="shared" si="4"/>
        <v>0</v>
      </c>
      <c r="L77" s="108">
        <f>IFERROR(([1]Octubre!L77+[1]Noviembre!L77+[1]Diciembre!L77) / $T$65,0)</f>
        <v>0</v>
      </c>
      <c r="N77" s="232"/>
      <c r="O77" s="233"/>
      <c r="P77" s="234"/>
      <c r="T77" s="111">
        <f>[1]Diciembre!$N$66</f>
        <v>31</v>
      </c>
    </row>
    <row r="78" spans="1:20" x14ac:dyDescent="0.25">
      <c r="A78" s="98" t="s">
        <v>152</v>
      </c>
      <c r="B78" s="109">
        <f>[1]Octubre!B79+[1]Noviembre!B78+[1]Diciembre!B78</f>
        <v>50</v>
      </c>
      <c r="C78" s="100">
        <f>[1]Octubre!C79+[1]Noviembre!C78+[1]Diciembre!C78</f>
        <v>41</v>
      </c>
      <c r="D78" s="101">
        <f>[1]Octubre!D78+[1]Noviembre!D78+[1]Diciembre!D78</f>
        <v>0</v>
      </c>
      <c r="E78" s="102">
        <f>[1]Octubre!E78+[1]Noviembre!E78+[1]Diciembre!E78</f>
        <v>0</v>
      </c>
      <c r="F78" s="110">
        <f t="shared" si="2"/>
        <v>41</v>
      </c>
      <c r="G78" s="104">
        <f>[1]Octubre!G78+[1]Noviembre!G78+[1]Diciembre!G78</f>
        <v>127</v>
      </c>
      <c r="H78" s="104">
        <v>0</v>
      </c>
      <c r="I78" s="105">
        <f t="shared" si="5"/>
        <v>0</v>
      </c>
      <c r="J78" s="106">
        <f t="shared" si="3"/>
        <v>0</v>
      </c>
      <c r="K78" s="107">
        <f t="shared" si="4"/>
        <v>3.0975609756097562</v>
      </c>
      <c r="L78" s="108">
        <f>IFERROR(([1]Octubre!L78+[1]Noviembre!L78+[1]Diciembre!L78) / $T$65,0)</f>
        <v>0</v>
      </c>
      <c r="N78" s="232"/>
      <c r="O78" s="233"/>
      <c r="P78" s="234"/>
      <c r="T78" s="111"/>
    </row>
    <row r="79" spans="1:20" ht="15.75" thickBot="1" x14ac:dyDescent="0.3">
      <c r="A79" s="98" t="s">
        <v>153</v>
      </c>
      <c r="B79" s="109">
        <v>93</v>
      </c>
      <c r="C79" s="100">
        <v>78</v>
      </c>
      <c r="D79" s="101">
        <f>[1]Octubre!D79+[1]Noviembre!D79+[1]Diciembre!D79</f>
        <v>1</v>
      </c>
      <c r="E79" s="102">
        <f>[1]Octubre!E79+[1]Noviembre!E79+[1]Diciembre!E79</f>
        <v>7</v>
      </c>
      <c r="F79" s="110">
        <f t="shared" si="2"/>
        <v>86</v>
      </c>
      <c r="G79" s="104">
        <v>426</v>
      </c>
      <c r="H79" s="104">
        <v>4</v>
      </c>
      <c r="I79" s="105">
        <v>124</v>
      </c>
      <c r="J79" s="106">
        <f t="shared" si="3"/>
        <v>343.54838709677421</v>
      </c>
      <c r="K79" s="107">
        <f t="shared" si="4"/>
        <v>4.9534883720930232</v>
      </c>
      <c r="L79" s="108">
        <f>IFERROR(([1]Octubre!L79+[1]Noviembre!L79+[1]Diciembre!L79) / $T$65,0)</f>
        <v>0</v>
      </c>
      <c r="N79" s="235"/>
      <c r="O79" s="236"/>
      <c r="P79" s="237"/>
    </row>
    <row r="80" spans="1:20" ht="15" customHeight="1" x14ac:dyDescent="0.25">
      <c r="A80" s="98" t="s">
        <v>154</v>
      </c>
      <c r="B80" s="109">
        <v>31</v>
      </c>
      <c r="C80" s="100">
        <v>30</v>
      </c>
      <c r="D80" s="101">
        <f>[1]Octubre!D80+[1]Noviembre!D80+[1]Diciembre!D80</f>
        <v>1</v>
      </c>
      <c r="E80" s="102">
        <v>22</v>
      </c>
      <c r="F80" s="110">
        <f t="shared" si="2"/>
        <v>53</v>
      </c>
      <c r="G80" s="104">
        <v>200</v>
      </c>
      <c r="H80" s="104">
        <f>IFERROR(([1]Octubre!H80+[1]Noviembre!H80+[1]Diciembre!H80)/ $T$65,0)</f>
        <v>0</v>
      </c>
      <c r="I80" s="105">
        <f t="shared" si="5"/>
        <v>0</v>
      </c>
      <c r="J80" s="106">
        <f t="shared" si="3"/>
        <v>0</v>
      </c>
      <c r="K80" s="107">
        <f t="shared" si="4"/>
        <v>3.7735849056603774</v>
      </c>
      <c r="L80" s="108">
        <f>IFERROR(([1]Octubre!L80+[1]Noviembre!L80+[1]Diciembre!L80) / $T$65,0)</f>
        <v>0</v>
      </c>
      <c r="N80" s="238" t="s">
        <v>155</v>
      </c>
      <c r="O80" s="239"/>
      <c r="P80" s="240"/>
    </row>
    <row r="81" spans="1:18" x14ac:dyDescent="0.25">
      <c r="A81" s="98" t="s">
        <v>156</v>
      </c>
      <c r="B81" s="109">
        <v>0</v>
      </c>
      <c r="C81" s="100">
        <v>0</v>
      </c>
      <c r="D81" s="101">
        <f>[1]Octubre!D81+[1]Noviembre!D81+[1]Diciembre!D81</f>
        <v>1</v>
      </c>
      <c r="E81" s="102">
        <v>6</v>
      </c>
      <c r="F81" s="110">
        <f t="shared" si="2"/>
        <v>7</v>
      </c>
      <c r="G81" s="104">
        <v>0</v>
      </c>
      <c r="H81" s="104">
        <v>8</v>
      </c>
      <c r="I81" s="105">
        <v>248</v>
      </c>
      <c r="J81" s="106">
        <f t="shared" si="3"/>
        <v>0</v>
      </c>
      <c r="K81" s="107">
        <f t="shared" si="4"/>
        <v>0</v>
      </c>
      <c r="L81" s="108">
        <f>IFERROR(([1]Octubre!L81+[1]Noviembre!L81+[1]Diciembre!L81) / $T$65,0)</f>
        <v>0</v>
      </c>
      <c r="N81" s="241"/>
      <c r="O81" s="242"/>
      <c r="P81" s="243"/>
    </row>
    <row r="82" spans="1:18" x14ac:dyDescent="0.25">
      <c r="A82" s="98" t="s">
        <v>157</v>
      </c>
      <c r="B82" s="109">
        <f>[1]Octubre!B83+[1]Noviembre!B82+[1]Diciembre!B82</f>
        <v>35</v>
      </c>
      <c r="C82" s="100">
        <f>[1]Octubre!C83+[1]Noviembre!C82+[1]Diciembre!C82</f>
        <v>35</v>
      </c>
      <c r="D82" s="101">
        <f>[1]Octubre!D82+[1]Noviembre!D82+[1]Diciembre!D82</f>
        <v>0</v>
      </c>
      <c r="E82" s="102">
        <f>[1]Octubre!E82+[1]Noviembre!E82+[1]Diciembre!E82</f>
        <v>0</v>
      </c>
      <c r="F82" s="110">
        <f t="shared" si="2"/>
        <v>35</v>
      </c>
      <c r="G82" s="104">
        <f>[1]Octubre!G82+[1]Noviembre!G82+[1]Diciembre!G82</f>
        <v>105</v>
      </c>
      <c r="H82" s="104">
        <v>7</v>
      </c>
      <c r="I82" s="105">
        <v>217</v>
      </c>
      <c r="J82" s="106">
        <f t="shared" si="3"/>
        <v>48.387096774193552</v>
      </c>
      <c r="K82" s="107">
        <f t="shared" si="4"/>
        <v>3</v>
      </c>
      <c r="L82" s="108">
        <f>IFERROR(([1]Octubre!L82+[1]Noviembre!L82+[1]Diciembre!L82) / $T$65,0)</f>
        <v>0</v>
      </c>
      <c r="N82" s="241"/>
      <c r="O82" s="242"/>
      <c r="P82" s="243"/>
    </row>
    <row r="83" spans="1:18" ht="15.75" thickBot="1" x14ac:dyDescent="0.3">
      <c r="A83" s="98" t="s">
        <v>158</v>
      </c>
      <c r="B83" s="109" t="e">
        <f>[1]Octubre!#REF!+[1]Noviembre!B83+[1]Diciembre!B83</f>
        <v>#REF!</v>
      </c>
      <c r="C83" s="100" t="e">
        <f>[1]Octubre!#REF!+[1]Noviembre!C83+[1]Diciembre!C83</f>
        <v>#REF!</v>
      </c>
      <c r="D83" s="101">
        <f>[1]Octubre!D83+[1]Noviembre!D83+[1]Diciembre!D83</f>
        <v>0</v>
      </c>
      <c r="E83" s="102">
        <f>[1]Octubre!E83+[1]Noviembre!E83+[1]Diciembre!E83</f>
        <v>0</v>
      </c>
      <c r="F83" s="110" t="e">
        <f t="shared" si="2"/>
        <v>#REF!</v>
      </c>
      <c r="G83" s="104">
        <v>0</v>
      </c>
      <c r="H83" s="104">
        <v>7</v>
      </c>
      <c r="I83" s="105">
        <v>217</v>
      </c>
      <c r="J83" s="106">
        <f t="shared" si="3"/>
        <v>0</v>
      </c>
      <c r="K83" s="107">
        <f t="shared" si="4"/>
        <v>0</v>
      </c>
      <c r="L83" s="108">
        <f>IFERROR(([1]Octubre!L83+[1]Noviembre!L83+[1]Diciembre!L83) / $T$65,0)</f>
        <v>0</v>
      </c>
      <c r="N83" s="244"/>
      <c r="O83" s="245"/>
      <c r="P83" s="246"/>
    </row>
    <row r="84" spans="1:18" x14ac:dyDescent="0.25">
      <c r="A84" s="98" t="s">
        <v>159</v>
      </c>
      <c r="B84" s="109">
        <f>[1]Octubre!B84+[1]Noviembre!B84+[1]Diciembre!B84</f>
        <v>0</v>
      </c>
      <c r="C84" s="100">
        <f>[1]Octubre!C84+[1]Noviembre!C84+[1]Diciembre!C84</f>
        <v>0</v>
      </c>
      <c r="D84" s="101">
        <f>[1]Octubre!D84+[1]Noviembre!D84+[1]Diciembre!D84</f>
        <v>0</v>
      </c>
      <c r="E84" s="102">
        <f>[1]Octubre!E84+[1]Noviembre!E84+[1]Diciembre!E84</f>
        <v>0</v>
      </c>
      <c r="F84" s="110">
        <f t="shared" si="2"/>
        <v>0</v>
      </c>
      <c r="G84" s="104">
        <v>0</v>
      </c>
      <c r="H84" s="104">
        <v>0</v>
      </c>
      <c r="I84" s="105">
        <v>0</v>
      </c>
      <c r="J84" s="106">
        <f t="shared" si="3"/>
        <v>0</v>
      </c>
      <c r="K84" s="107">
        <f t="shared" si="4"/>
        <v>0</v>
      </c>
      <c r="L84" s="108">
        <f>IFERROR(([1]Octubre!L84+[1]Noviembre!L84+[1]Diciembre!L84) / $T$65,0)</f>
        <v>0</v>
      </c>
    </row>
    <row r="85" spans="1:18" x14ac:dyDescent="0.25">
      <c r="A85" s="98" t="s">
        <v>160</v>
      </c>
      <c r="B85" s="109">
        <v>2</v>
      </c>
      <c r="C85" s="100">
        <v>3</v>
      </c>
      <c r="D85" s="101">
        <v>0</v>
      </c>
      <c r="E85" s="102">
        <f>[1]Octubre!E85+[1]Noviembre!E85+[1]Diciembre!E85</f>
        <v>6</v>
      </c>
      <c r="F85" s="110">
        <f t="shared" si="2"/>
        <v>9</v>
      </c>
      <c r="G85" s="104">
        <v>36</v>
      </c>
      <c r="H85" s="104">
        <f>IFERROR(([1]Octubre!H85+[1]Noviembre!H85+[1]Diciembre!H85)/ $T$65,0)</f>
        <v>17</v>
      </c>
      <c r="I85" s="105">
        <v>527</v>
      </c>
      <c r="J85" s="106">
        <f t="shared" si="3"/>
        <v>6.8311195445920303</v>
      </c>
      <c r="K85" s="107">
        <f t="shared" si="4"/>
        <v>4</v>
      </c>
      <c r="L85" s="108">
        <f>IFERROR(([1]Octubre!L85+[1]Noviembre!L85+[1]Diciembre!L85) / $T$65,0)</f>
        <v>0</v>
      </c>
    </row>
    <row r="86" spans="1:18" ht="15.75" thickBot="1" x14ac:dyDescent="0.3">
      <c r="A86" s="114" t="s">
        <v>23</v>
      </c>
      <c r="B86" s="115" t="e">
        <f t="shared" ref="B86:I86" si="6">SUM(B66:B85)</f>
        <v>#REF!</v>
      </c>
      <c r="C86" s="116" t="e">
        <f t="shared" si="6"/>
        <v>#VALUE!</v>
      </c>
      <c r="D86" s="117">
        <f t="shared" si="6"/>
        <v>9</v>
      </c>
      <c r="E86" s="117">
        <f t="shared" si="6"/>
        <v>116</v>
      </c>
      <c r="F86" s="117" t="e">
        <f t="shared" si="6"/>
        <v>#VALUE!</v>
      </c>
      <c r="G86" s="118">
        <f t="shared" si="6"/>
        <v>2260</v>
      </c>
      <c r="H86" s="119">
        <f t="shared" si="6"/>
        <v>160</v>
      </c>
      <c r="I86" s="117">
        <f t="shared" si="6"/>
        <v>4960</v>
      </c>
      <c r="J86" s="119">
        <f>IFERROR(SUM(G86/I86)*100,0)</f>
        <v>45.564516129032256</v>
      </c>
      <c r="K86" s="119">
        <f t="shared" si="4"/>
        <v>0</v>
      </c>
      <c r="L86" s="120">
        <f>SUM(L66:L85)</f>
        <v>0</v>
      </c>
    </row>
    <row r="87" spans="1:18" x14ac:dyDescent="0.25">
      <c r="A87" s="121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3"/>
      <c r="N87" s="123"/>
      <c r="O87" s="124"/>
      <c r="P87" s="124"/>
      <c r="Q87" s="124"/>
    </row>
    <row r="88" spans="1:18" ht="16.5" thickBot="1" x14ac:dyDescent="0.3">
      <c r="A88" s="256" t="s">
        <v>161</v>
      </c>
      <c r="B88" s="256"/>
      <c r="C88" s="256"/>
      <c r="D88" s="256"/>
      <c r="E88" s="256"/>
      <c r="F88" s="256"/>
      <c r="G88" s="256"/>
      <c r="H88" s="256"/>
      <c r="I88" s="256"/>
      <c r="J88" s="256"/>
      <c r="K88" s="256"/>
      <c r="L88" s="125"/>
      <c r="M88" s="125"/>
      <c r="N88" s="126"/>
      <c r="O88" s="126"/>
      <c r="P88" s="126"/>
      <c r="Q88" s="126"/>
      <c r="R88" s="124"/>
    </row>
    <row r="89" spans="1:18" ht="15.75" customHeight="1" x14ac:dyDescent="0.25">
      <c r="A89" s="193" t="s">
        <v>162</v>
      </c>
      <c r="B89" s="194"/>
      <c r="C89" s="259" t="s">
        <v>163</v>
      </c>
      <c r="D89" s="260"/>
      <c r="E89" s="260"/>
      <c r="F89" s="260"/>
      <c r="G89" s="260"/>
      <c r="H89" s="260"/>
      <c r="I89" s="260"/>
      <c r="J89" s="261"/>
      <c r="K89" s="127"/>
      <c r="L89" s="128"/>
      <c r="M89" s="128"/>
      <c r="N89" s="129"/>
      <c r="O89" s="124"/>
      <c r="P89" s="124"/>
      <c r="Q89" s="124"/>
      <c r="R89" s="124"/>
    </row>
    <row r="90" spans="1:18" ht="15.75" thickBot="1" x14ac:dyDescent="0.3">
      <c r="A90" s="257"/>
      <c r="B90" s="258"/>
      <c r="C90" s="130" t="s">
        <v>164</v>
      </c>
      <c r="D90" s="131" t="s">
        <v>165</v>
      </c>
      <c r="E90" s="131" t="s">
        <v>166</v>
      </c>
      <c r="F90" s="131" t="s">
        <v>167</v>
      </c>
      <c r="G90" s="131" t="s">
        <v>168</v>
      </c>
      <c r="H90" s="131" t="s">
        <v>169</v>
      </c>
      <c r="I90" s="132" t="s">
        <v>170</v>
      </c>
      <c r="J90" s="133" t="s">
        <v>171</v>
      </c>
      <c r="K90" s="134" t="s">
        <v>23</v>
      </c>
      <c r="L90" s="124"/>
      <c r="M90" s="124"/>
      <c r="N90" s="124"/>
      <c r="O90" s="124"/>
      <c r="P90" s="124"/>
      <c r="Q90" s="124"/>
      <c r="R90" s="124"/>
    </row>
    <row r="91" spans="1:18" x14ac:dyDescent="0.25">
      <c r="A91" s="224" t="s">
        <v>172</v>
      </c>
      <c r="B91" s="135" t="s">
        <v>173</v>
      </c>
      <c r="C91" s="136">
        <f>[1]Octubre!C91+[1]Noviembre!C91+[1]Diciembre!C91</f>
        <v>0</v>
      </c>
      <c r="D91" s="137">
        <f>[1]Octubre!D91+[1]Noviembre!D91+[1]Diciembre!D91</f>
        <v>0</v>
      </c>
      <c r="E91" s="137">
        <f>[1]Octubre!E91+[1]Noviembre!E91+[1]Diciembre!E91</f>
        <v>0</v>
      </c>
      <c r="F91" s="137">
        <f>[1]Octubre!F91+[1]Noviembre!F91+[1]Diciembre!F91</f>
        <v>0</v>
      </c>
      <c r="G91" s="137">
        <f>[1]Octubre!G91+[1]Noviembre!G91+[1]Diciembre!G91</f>
        <v>0</v>
      </c>
      <c r="H91" s="137">
        <f>[1]Octubre!H91+[1]Noviembre!H91+[1]Diciembre!H91</f>
        <v>0</v>
      </c>
      <c r="I91" s="137">
        <f>[1]Octubre!I91+[1]Noviembre!I91+[1]Diciembre!I91</f>
        <v>0</v>
      </c>
      <c r="J91" s="138">
        <f>[1]Octubre!J91+[1]Noviembre!J91+[1]Diciembre!J91</f>
        <v>0</v>
      </c>
      <c r="K91" s="139">
        <f t="shared" ref="K91:K99" si="7">SUM(J91+I91+H91+G91+F91+E91+D91+C91)</f>
        <v>0</v>
      </c>
      <c r="L91" s="124"/>
      <c r="M91" s="124"/>
      <c r="N91" s="124"/>
      <c r="O91" s="124"/>
      <c r="P91" s="124"/>
      <c r="Q91" s="124"/>
      <c r="R91" s="124"/>
    </row>
    <row r="92" spans="1:18" x14ac:dyDescent="0.25">
      <c r="A92" s="225"/>
      <c r="B92" s="140" t="s">
        <v>174</v>
      </c>
      <c r="C92" s="141">
        <f>[1]Octubre!C92+[1]Noviembre!C92+[1]Diciembre!C92</f>
        <v>0</v>
      </c>
      <c r="D92" s="142">
        <f>[1]Octubre!D92+[1]Noviembre!D92+[1]Diciembre!D92</f>
        <v>0</v>
      </c>
      <c r="E92" s="142">
        <f>[1]Octubre!E92+[1]Noviembre!E92+[1]Diciembre!E92</f>
        <v>0</v>
      </c>
      <c r="F92" s="142">
        <f>[1]Octubre!F92+[1]Noviembre!F92+[1]Diciembre!F92</f>
        <v>0</v>
      </c>
      <c r="G92" s="142">
        <f>[1]Octubre!G92+[1]Noviembre!G92+[1]Diciembre!G92</f>
        <v>0</v>
      </c>
      <c r="H92" s="142">
        <f>[1]Octubre!H92+[1]Noviembre!H92+[1]Diciembre!H92</f>
        <v>0</v>
      </c>
      <c r="I92" s="142">
        <f>[1]Octubre!I92+[1]Noviembre!I92+[1]Diciembre!I92</f>
        <v>0</v>
      </c>
      <c r="J92" s="143">
        <f>[1]Octubre!J92+[1]Noviembre!J92+[1]Diciembre!J92</f>
        <v>0</v>
      </c>
      <c r="K92" s="144">
        <f t="shared" si="7"/>
        <v>0</v>
      </c>
    </row>
    <row r="93" spans="1:18" ht="15.75" thickBot="1" x14ac:dyDescent="0.3">
      <c r="A93" s="226"/>
      <c r="B93" s="145" t="s">
        <v>23</v>
      </c>
      <c r="C93" s="146">
        <f t="shared" ref="C93:J93" si="8">SUM(C91+C92)</f>
        <v>0</v>
      </c>
      <c r="D93" s="147">
        <f t="shared" si="8"/>
        <v>0</v>
      </c>
      <c r="E93" s="147">
        <f t="shared" si="8"/>
        <v>0</v>
      </c>
      <c r="F93" s="147">
        <f t="shared" si="8"/>
        <v>0</v>
      </c>
      <c r="G93" s="147">
        <f t="shared" si="8"/>
        <v>0</v>
      </c>
      <c r="H93" s="147">
        <f t="shared" si="8"/>
        <v>0</v>
      </c>
      <c r="I93" s="147">
        <f t="shared" si="8"/>
        <v>0</v>
      </c>
      <c r="J93" s="148">
        <f t="shared" si="8"/>
        <v>0</v>
      </c>
      <c r="K93" s="149">
        <f t="shared" si="7"/>
        <v>0</v>
      </c>
    </row>
    <row r="94" spans="1:18" ht="15.75" thickBot="1" x14ac:dyDescent="0.3">
      <c r="A94" s="150"/>
      <c r="B94" s="151" t="s">
        <v>175</v>
      </c>
      <c r="C94" s="152">
        <f>[1]Octubre!C94+[1]Noviembre!C94+[1]Diciembre!C94</f>
        <v>0</v>
      </c>
      <c r="D94" s="153">
        <f>[1]Octubre!D94+[1]Noviembre!D94+[1]Diciembre!D94</f>
        <v>0</v>
      </c>
      <c r="E94" s="153">
        <f>[1]Octubre!E94+[1]Noviembre!E94+[1]Diciembre!E94</f>
        <v>0</v>
      </c>
      <c r="F94" s="153">
        <f>[1]Octubre!F94+[1]Noviembre!F94+[1]Diciembre!F94</f>
        <v>0</v>
      </c>
      <c r="G94" s="153">
        <f>[1]Octubre!G94+[1]Noviembre!G94+[1]Diciembre!G94</f>
        <v>0</v>
      </c>
      <c r="H94" s="153">
        <f>[1]Octubre!H94+[1]Noviembre!H94+[1]Diciembre!H94</f>
        <v>0</v>
      </c>
      <c r="I94" s="153">
        <f>[1]Octubre!I94+[1]Noviembre!I94+[1]Diciembre!I94</f>
        <v>0</v>
      </c>
      <c r="J94" s="154">
        <f>[1]Octubre!J94+[1]Noviembre!J94+[1]Diciembre!J94</f>
        <v>0</v>
      </c>
      <c r="K94" s="155">
        <f t="shared" si="7"/>
        <v>0</v>
      </c>
    </row>
    <row r="95" spans="1:18" x14ac:dyDescent="0.25">
      <c r="A95" s="262" t="s">
        <v>176</v>
      </c>
      <c r="B95" s="156" t="s">
        <v>177</v>
      </c>
      <c r="C95" s="136">
        <f>[1]Octubre!C95+[1]Noviembre!C95+[1]Diciembre!C95</f>
        <v>0</v>
      </c>
      <c r="D95" s="137">
        <f>[1]Octubre!D95+[1]Noviembre!D95+[1]Diciembre!D95</f>
        <v>0</v>
      </c>
      <c r="E95" s="137">
        <f>[1]Octubre!E95+[1]Noviembre!E95+[1]Diciembre!E95</f>
        <v>0</v>
      </c>
      <c r="F95" s="137">
        <f>[1]Octubre!F95+[1]Noviembre!F95+[1]Diciembre!F95</f>
        <v>0</v>
      </c>
      <c r="G95" s="137">
        <f>[1]Octubre!G95+[1]Noviembre!G95+[1]Diciembre!G95</f>
        <v>0</v>
      </c>
      <c r="H95" s="137">
        <f>[1]Octubre!H95+[1]Noviembre!H95+[1]Diciembre!H95</f>
        <v>0</v>
      </c>
      <c r="I95" s="137">
        <f>[1]Octubre!I95+[1]Noviembre!I95+[1]Diciembre!I95</f>
        <v>0</v>
      </c>
      <c r="J95" s="138">
        <f>[1]Octubre!J95+[1]Noviembre!J95+[1]Diciembre!J95</f>
        <v>0</v>
      </c>
      <c r="K95" s="139">
        <f t="shared" si="7"/>
        <v>0</v>
      </c>
    </row>
    <row r="96" spans="1:18" x14ac:dyDescent="0.25">
      <c r="A96" s="263"/>
      <c r="B96" s="157" t="s">
        <v>178</v>
      </c>
      <c r="C96" s="141">
        <f>[1]Octubre!C96+[1]Noviembre!C96+[1]Diciembre!C96</f>
        <v>0</v>
      </c>
      <c r="D96" s="142">
        <f>[1]Octubre!D96+[1]Noviembre!D96+[1]Diciembre!D96</f>
        <v>0</v>
      </c>
      <c r="E96" s="142">
        <f>[1]Octubre!E96+[1]Noviembre!E96+[1]Diciembre!E96</f>
        <v>0</v>
      </c>
      <c r="F96" s="142">
        <f>[1]Octubre!F96+[1]Noviembre!F96+[1]Diciembre!F96</f>
        <v>0</v>
      </c>
      <c r="G96" s="142">
        <f>[1]Octubre!G96+[1]Noviembre!G96+[1]Diciembre!G96</f>
        <v>0</v>
      </c>
      <c r="H96" s="142">
        <f>[1]Octubre!H96+[1]Noviembre!H96+[1]Diciembre!H96</f>
        <v>0</v>
      </c>
      <c r="I96" s="142">
        <f>[1]Octubre!I96+[1]Noviembre!I96+[1]Diciembre!I96</f>
        <v>0</v>
      </c>
      <c r="J96" s="143">
        <f>[1]Octubre!J96+[1]Noviembre!J96+[1]Diciembre!J96</f>
        <v>0</v>
      </c>
      <c r="K96" s="144">
        <f t="shared" si="7"/>
        <v>0</v>
      </c>
    </row>
    <row r="97" spans="1:18" ht="15.75" thickBot="1" x14ac:dyDescent="0.3">
      <c r="A97" s="264"/>
      <c r="B97" s="158" t="s">
        <v>23</v>
      </c>
      <c r="C97" s="159">
        <f>C96+C95</f>
        <v>0</v>
      </c>
      <c r="D97" s="160">
        <f t="shared" ref="D97:J97" si="9">D96+D95</f>
        <v>0</v>
      </c>
      <c r="E97" s="160">
        <f t="shared" si="9"/>
        <v>0</v>
      </c>
      <c r="F97" s="160">
        <f t="shared" si="9"/>
        <v>0</v>
      </c>
      <c r="G97" s="160">
        <f t="shared" si="9"/>
        <v>0</v>
      </c>
      <c r="H97" s="160">
        <f t="shared" si="9"/>
        <v>0</v>
      </c>
      <c r="I97" s="160">
        <f t="shared" si="9"/>
        <v>0</v>
      </c>
      <c r="J97" s="161">
        <f t="shared" si="9"/>
        <v>0</v>
      </c>
      <c r="K97" s="149">
        <f t="shared" si="7"/>
        <v>0</v>
      </c>
      <c r="R97" s="162"/>
    </row>
    <row r="98" spans="1:18" x14ac:dyDescent="0.25">
      <c r="A98" s="163"/>
      <c r="B98" s="135" t="s">
        <v>179</v>
      </c>
      <c r="C98" s="136">
        <f>[1]Octubre!C98+[1]Noviembre!C98+[1]Diciembre!C98</f>
        <v>0</v>
      </c>
      <c r="D98" s="137">
        <f>[1]Octubre!D98+[1]Noviembre!D98+[1]Diciembre!D98</f>
        <v>0</v>
      </c>
      <c r="E98" s="137">
        <f>[1]Octubre!E98+[1]Noviembre!E98+[1]Diciembre!E98</f>
        <v>0</v>
      </c>
      <c r="F98" s="137">
        <f>[1]Octubre!F98+[1]Noviembre!F98+[1]Diciembre!F98</f>
        <v>0</v>
      </c>
      <c r="G98" s="137">
        <f>[1]Octubre!G98+[1]Noviembre!G98+[1]Diciembre!G98</f>
        <v>0</v>
      </c>
      <c r="H98" s="137">
        <f>[1]Octubre!H98+[1]Noviembre!H98+[1]Diciembre!H98</f>
        <v>0</v>
      </c>
      <c r="I98" s="137">
        <f>[1]Octubre!I98+[1]Noviembre!I98+[1]Diciembre!I98</f>
        <v>0</v>
      </c>
      <c r="J98" s="138">
        <f>[1]Octubre!J98+[1]Noviembre!J98+[1]Diciembre!J98</f>
        <v>0</v>
      </c>
      <c r="K98" s="139">
        <f t="shared" si="7"/>
        <v>0</v>
      </c>
    </row>
    <row r="99" spans="1:18" ht="15.75" thickBot="1" x14ac:dyDescent="0.3">
      <c r="A99" s="164"/>
      <c r="B99" s="165" t="s">
        <v>180</v>
      </c>
      <c r="C99" s="166">
        <f>[1]Octubre!C99+[1]Noviembre!C99+[1]Diciembre!C99</f>
        <v>0</v>
      </c>
      <c r="D99" s="167">
        <f>[1]Octubre!D99+[1]Noviembre!D99+[1]Diciembre!D99</f>
        <v>1</v>
      </c>
      <c r="E99" s="167">
        <f>[1]Octubre!E99+[1]Noviembre!E99+[1]Diciembre!E99</f>
        <v>4</v>
      </c>
      <c r="F99" s="167">
        <f>[1]Octubre!F99+[1]Noviembre!F99+[1]Diciembre!F99</f>
        <v>1</v>
      </c>
      <c r="G99" s="167">
        <f>[1]Octubre!G99+[1]Noviembre!G99+[1]Diciembre!G99</f>
        <v>0</v>
      </c>
      <c r="H99" s="167">
        <f>[1]Octubre!H99+[1]Noviembre!H99+[1]Diciembre!H99</f>
        <v>0</v>
      </c>
      <c r="I99" s="167">
        <f>[1]Octubre!I99+[1]Noviembre!I99+[1]Diciembre!I99</f>
        <v>0</v>
      </c>
      <c r="J99" s="168">
        <f>[1]Octubre!J99+[1]Noviembre!J99+[1]Diciembre!J99</f>
        <v>0</v>
      </c>
      <c r="K99" s="149">
        <f t="shared" si="7"/>
        <v>6</v>
      </c>
    </row>
    <row r="100" spans="1:18" ht="15.75" thickBot="1" x14ac:dyDescent="0.3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4"/>
    </row>
    <row r="101" spans="1:18" ht="15.75" x14ac:dyDescent="0.25">
      <c r="A101" s="265" t="s">
        <v>181</v>
      </c>
      <c r="B101" s="266"/>
      <c r="C101" s="266"/>
      <c r="D101" s="266"/>
      <c r="E101" s="266"/>
      <c r="F101" s="266"/>
      <c r="G101" s="267"/>
      <c r="H101" s="125"/>
      <c r="I101" s="125"/>
      <c r="J101" s="125"/>
      <c r="K101" s="125"/>
      <c r="L101" s="125"/>
      <c r="M101" s="125"/>
      <c r="Q101" t="s">
        <v>94</v>
      </c>
    </row>
    <row r="102" spans="1:18" x14ac:dyDescent="0.25">
      <c r="A102" s="200" t="s">
        <v>182</v>
      </c>
      <c r="B102" s="201"/>
      <c r="C102" s="201"/>
      <c r="D102" s="201"/>
      <c r="E102" s="201"/>
      <c r="F102" s="268">
        <f>[1]Octubre!F102+[1]Noviembre!F102+[1]Diciembre!F102</f>
        <v>0</v>
      </c>
      <c r="G102" s="269">
        <f>[1]Octubre!G102+[1]Noviembre!G102+[1]Diciembre!G102</f>
        <v>0</v>
      </c>
      <c r="H102" s="169"/>
      <c r="I102" s="169"/>
      <c r="J102" s="169"/>
      <c r="K102" s="169"/>
      <c r="L102" s="169"/>
      <c r="M102" s="124"/>
    </row>
    <row r="103" spans="1:18" x14ac:dyDescent="0.25">
      <c r="A103" s="200" t="s">
        <v>183</v>
      </c>
      <c r="B103" s="201"/>
      <c r="C103" s="201"/>
      <c r="D103" s="201"/>
      <c r="E103" s="201"/>
      <c r="F103" s="268">
        <f>[1]Octubre!F103+[1]Noviembre!F103+[1]Diciembre!F103</f>
        <v>0</v>
      </c>
      <c r="G103" s="269">
        <f>[1]Octubre!G103+[1]Noviembre!G103+[1]Diciembre!G103</f>
        <v>0</v>
      </c>
      <c r="H103" s="169"/>
      <c r="I103" s="169"/>
      <c r="J103" s="169"/>
      <c r="K103" s="169"/>
      <c r="L103" s="169"/>
      <c r="M103" s="124"/>
    </row>
    <row r="104" spans="1:18" x14ac:dyDescent="0.25">
      <c r="A104" s="200" t="s">
        <v>184</v>
      </c>
      <c r="B104" s="201"/>
      <c r="C104" s="201"/>
      <c r="D104" s="201"/>
      <c r="E104" s="201"/>
      <c r="F104" s="268">
        <f>[1]Octubre!F104+[1]Noviembre!F104+[1]Diciembre!F104</f>
        <v>0</v>
      </c>
      <c r="G104" s="269">
        <f>[1]Octubre!G104+[1]Noviembre!G104+[1]Diciembre!G104</f>
        <v>0</v>
      </c>
      <c r="H104" s="169"/>
      <c r="I104" s="169"/>
      <c r="J104" s="169"/>
      <c r="K104" s="169"/>
      <c r="L104" s="169"/>
      <c r="M104" s="124"/>
    </row>
    <row r="105" spans="1:18" x14ac:dyDescent="0.25">
      <c r="A105" s="200" t="s">
        <v>185</v>
      </c>
      <c r="B105" s="201"/>
      <c r="C105" s="201"/>
      <c r="D105" s="201"/>
      <c r="E105" s="201"/>
      <c r="F105" s="270">
        <f>[1]Octubre!F105+[1]Noviembre!F105+[1]Diciembre!F105</f>
        <v>0</v>
      </c>
      <c r="G105" s="271">
        <f>[1]Octubre!G105+[1]Noviembre!G105+[1]Diciembre!G105</f>
        <v>0</v>
      </c>
      <c r="H105" s="169"/>
      <c r="I105" s="169"/>
      <c r="J105" s="169"/>
      <c r="K105" s="169"/>
      <c r="L105" s="169"/>
      <c r="M105" s="124"/>
    </row>
    <row r="106" spans="1:18" x14ac:dyDescent="0.25">
      <c r="A106" s="200" t="s">
        <v>186</v>
      </c>
      <c r="B106" s="201"/>
      <c r="C106" s="201"/>
      <c r="D106" s="201"/>
      <c r="E106" s="201"/>
      <c r="F106" s="270">
        <f>[1]Octubre!F106+[1]Noviembre!F106+[1]Diciembre!F106</f>
        <v>0</v>
      </c>
      <c r="G106" s="271">
        <f>[1]Octubre!G106+[1]Noviembre!G106+[1]Diciembre!G106</f>
        <v>0</v>
      </c>
      <c r="H106" s="169"/>
      <c r="I106" s="169"/>
      <c r="J106" s="169"/>
      <c r="K106" s="169"/>
      <c r="L106" s="169"/>
      <c r="M106" s="124"/>
    </row>
    <row r="107" spans="1:18" x14ac:dyDescent="0.25">
      <c r="A107" s="272" t="s">
        <v>187</v>
      </c>
      <c r="B107" s="273"/>
      <c r="C107" s="273"/>
      <c r="D107" s="273"/>
      <c r="E107" s="273"/>
      <c r="F107" s="274">
        <f>SUM(F105+F106)</f>
        <v>0</v>
      </c>
      <c r="G107" s="275"/>
      <c r="H107" s="170"/>
      <c r="I107" s="170"/>
      <c r="J107" s="170"/>
      <c r="K107" s="170"/>
      <c r="L107" s="170"/>
      <c r="M107" s="124"/>
    </row>
    <row r="108" spans="1:18" x14ac:dyDescent="0.25">
      <c r="A108" s="200" t="s">
        <v>188</v>
      </c>
      <c r="B108" s="201"/>
      <c r="C108" s="201"/>
      <c r="D108" s="201"/>
      <c r="E108" s="201"/>
      <c r="F108" s="276">
        <f>[1]Octubre!F108+[1]Noviembre!F108+[1]Diciembre!F108</f>
        <v>0</v>
      </c>
      <c r="G108" s="277">
        <f>[1]Octubre!G108+[1]Noviembre!G108+[1]Diciembre!G108</f>
        <v>0</v>
      </c>
      <c r="H108" s="169"/>
      <c r="I108" s="169"/>
      <c r="J108" s="169"/>
      <c r="K108" s="169"/>
      <c r="L108" s="169"/>
      <c r="M108" s="124"/>
    </row>
    <row r="109" spans="1:18" x14ac:dyDescent="0.25">
      <c r="A109" s="200" t="s">
        <v>189</v>
      </c>
      <c r="B109" s="201"/>
      <c r="C109" s="201"/>
      <c r="D109" s="201"/>
      <c r="E109" s="201"/>
      <c r="F109" s="270">
        <f>[1]Octubre!F109+[1]Noviembre!F109+[1]Diciembre!F109</f>
        <v>0</v>
      </c>
      <c r="G109" s="271">
        <f>[1]Octubre!G109+[1]Noviembre!G109+[1]Diciembre!G109</f>
        <v>0</v>
      </c>
      <c r="H109" s="169"/>
      <c r="I109" s="169"/>
      <c r="J109" s="169"/>
      <c r="K109" s="169"/>
      <c r="L109" s="169"/>
      <c r="M109" s="124"/>
    </row>
    <row r="110" spans="1:18" x14ac:dyDescent="0.25">
      <c r="A110" s="200" t="s">
        <v>190</v>
      </c>
      <c r="B110" s="201"/>
      <c r="C110" s="201"/>
      <c r="D110" s="201"/>
      <c r="E110" s="201"/>
      <c r="F110" s="270">
        <f>[1]Octubre!F110+[1]Noviembre!F110+[1]Diciembre!F110</f>
        <v>0</v>
      </c>
      <c r="G110" s="271">
        <f>[1]Octubre!G110+[1]Noviembre!G110+[1]Diciembre!G110</f>
        <v>0</v>
      </c>
      <c r="H110" s="169"/>
      <c r="I110" s="169"/>
      <c r="J110" s="169"/>
      <c r="K110" s="169"/>
      <c r="L110" s="169"/>
      <c r="M110" s="124"/>
    </row>
    <row r="111" spans="1:18" x14ac:dyDescent="0.25">
      <c r="A111" s="200" t="s">
        <v>191</v>
      </c>
      <c r="B111" s="201"/>
      <c r="C111" s="201"/>
      <c r="D111" s="201"/>
      <c r="E111" s="201"/>
      <c r="F111" s="270">
        <f>[1]Octubre!F111+[1]Noviembre!F111+[1]Diciembre!F111</f>
        <v>0</v>
      </c>
      <c r="G111" s="271">
        <f>[1]Octubre!G111+[1]Noviembre!G111+[1]Diciembre!G111</f>
        <v>0</v>
      </c>
      <c r="H111" s="169"/>
      <c r="I111" s="169"/>
      <c r="J111" s="169"/>
      <c r="K111" s="169"/>
      <c r="L111" s="169"/>
      <c r="M111" s="124"/>
    </row>
    <row r="112" spans="1:18" x14ac:dyDescent="0.25">
      <c r="A112" s="272" t="s">
        <v>192</v>
      </c>
      <c r="B112" s="273"/>
      <c r="C112" s="273"/>
      <c r="D112" s="273"/>
      <c r="E112" s="273"/>
      <c r="F112" s="274">
        <f>SUM(F108+F109+F110+F111)</f>
        <v>0</v>
      </c>
      <c r="G112" s="275"/>
      <c r="H112" s="170"/>
      <c r="I112" s="170"/>
      <c r="J112" s="170"/>
      <c r="K112" s="170"/>
      <c r="L112" s="170"/>
      <c r="M112" s="124"/>
    </row>
    <row r="113" spans="1:16" ht="15.75" thickBot="1" x14ac:dyDescent="0.3">
      <c r="A113" s="279" t="s">
        <v>193</v>
      </c>
      <c r="B113" s="280"/>
      <c r="C113" s="280"/>
      <c r="D113" s="280"/>
      <c r="E113" s="280"/>
      <c r="F113" s="281">
        <f>[1]Octubre!F113+[1]Noviembre!F113+[1]Diciembre!F113</f>
        <v>0</v>
      </c>
      <c r="G113" s="282">
        <f>[1]Octubre!G113+[1]Noviembre!G113+[1]Diciembre!G113</f>
        <v>0</v>
      </c>
      <c r="H113" s="169"/>
      <c r="I113" s="169"/>
      <c r="J113" s="169"/>
      <c r="K113" s="169"/>
      <c r="L113" s="169"/>
      <c r="M113" s="124"/>
    </row>
    <row r="114" spans="1:16" ht="9.75" customHeight="1" thickBot="1" x14ac:dyDescent="0.3"/>
    <row r="115" spans="1:16" x14ac:dyDescent="0.25">
      <c r="A115" s="283"/>
      <c r="B115" s="284"/>
      <c r="C115" s="284"/>
      <c r="D115" s="284"/>
      <c r="E115" s="284"/>
      <c r="F115" s="285"/>
      <c r="G115" s="286"/>
      <c r="H115" s="287"/>
      <c r="I115" s="287"/>
      <c r="J115" s="288"/>
    </row>
    <row r="116" spans="1:16" ht="15.75" thickBot="1" x14ac:dyDescent="0.3">
      <c r="A116" s="289" t="s">
        <v>194</v>
      </c>
      <c r="B116" s="290"/>
      <c r="C116" s="290"/>
      <c r="D116" s="290"/>
      <c r="E116" s="290"/>
      <c r="F116" s="291"/>
      <c r="G116" s="289" t="s">
        <v>195</v>
      </c>
      <c r="H116" s="290"/>
      <c r="I116" s="290"/>
      <c r="J116" s="291"/>
    </row>
    <row r="117" spans="1:16" ht="22.5" customHeight="1" thickBot="1" x14ac:dyDescent="0.3">
      <c r="A117" s="171" t="s">
        <v>196</v>
      </c>
      <c r="B117" s="292"/>
      <c r="C117" s="292"/>
      <c r="D117" s="292"/>
      <c r="E117" s="292"/>
      <c r="F117" s="292"/>
      <c r="G117" s="292"/>
      <c r="H117" s="292"/>
      <c r="I117" s="292"/>
      <c r="J117" s="293"/>
    </row>
    <row r="118" spans="1:16" x14ac:dyDescent="0.25">
      <c r="A118" s="294"/>
      <c r="B118" s="295"/>
      <c r="C118" s="295"/>
      <c r="D118" s="295"/>
      <c r="E118" s="295"/>
      <c r="F118" s="296"/>
      <c r="G118" s="294"/>
      <c r="H118" s="295"/>
      <c r="I118" s="295"/>
      <c r="J118" s="296"/>
    </row>
    <row r="119" spans="1:16" ht="15.75" thickBot="1" x14ac:dyDescent="0.3">
      <c r="A119" s="297" t="s">
        <v>197</v>
      </c>
      <c r="B119" s="298"/>
      <c r="C119" s="298"/>
      <c r="D119" s="298"/>
      <c r="E119" s="298"/>
      <c r="F119" s="299"/>
      <c r="G119" s="297" t="s">
        <v>198</v>
      </c>
      <c r="H119" s="298"/>
      <c r="I119" s="298"/>
      <c r="J119" s="299"/>
    </row>
    <row r="120" spans="1:16" x14ac:dyDescent="0.25">
      <c r="A120" s="278" t="s">
        <v>199</v>
      </c>
      <c r="B120" s="278"/>
      <c r="C120" s="278"/>
      <c r="D120" s="278"/>
      <c r="E120" s="278"/>
      <c r="F120" s="278"/>
      <c r="G120" s="278"/>
      <c r="H120" s="278"/>
      <c r="I120" s="278"/>
      <c r="J120" s="278"/>
    </row>
    <row r="121" spans="1:16" x14ac:dyDescent="0.25">
      <c r="K121" s="172"/>
      <c r="L121" s="172"/>
      <c r="M121" s="172"/>
      <c r="N121" s="172"/>
      <c r="O121" s="172" t="s">
        <v>94</v>
      </c>
      <c r="P121" s="172"/>
    </row>
  </sheetData>
  <mergeCells count="98"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A110:E110"/>
    <mergeCell ref="F110:G110"/>
    <mergeCell ref="A111:E111"/>
    <mergeCell ref="F111:G111"/>
    <mergeCell ref="A112:E112"/>
    <mergeCell ref="F112:G112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95:A97"/>
    <mergeCell ref="A101:G101"/>
    <mergeCell ref="A102:E102"/>
    <mergeCell ref="F102:G102"/>
    <mergeCell ref="A103:E103"/>
    <mergeCell ref="F103:G103"/>
    <mergeCell ref="A91:A93"/>
    <mergeCell ref="K64:K65"/>
    <mergeCell ref="L64:L65"/>
    <mergeCell ref="N68:P71"/>
    <mergeCell ref="Q68:S71"/>
    <mergeCell ref="N73:P75"/>
    <mergeCell ref="Q73:S75"/>
    <mergeCell ref="N76:P79"/>
    <mergeCell ref="N80:P83"/>
    <mergeCell ref="A88:K88"/>
    <mergeCell ref="A89:B90"/>
    <mergeCell ref="C89:J89"/>
    <mergeCell ref="N47:Q49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8:E8"/>
    <mergeCell ref="N9:Q11"/>
    <mergeCell ref="A10:D10"/>
    <mergeCell ref="A11:A12"/>
    <mergeCell ref="D11:D12"/>
    <mergeCell ref="F11:I12"/>
    <mergeCell ref="L11:L12"/>
    <mergeCell ref="D1:G4"/>
    <mergeCell ref="N4:Q5"/>
    <mergeCell ref="A5:L5"/>
    <mergeCell ref="A6:L6"/>
    <mergeCell ref="N6:Q7"/>
    <mergeCell ref="C7:D7"/>
    <mergeCell ref="E7:G7"/>
    <mergeCell ref="H7:I7"/>
    <mergeCell ref="J7:K7"/>
  </mergeCells>
  <conditionalFormatting sqref="A115 A118 G118 G115">
    <cfRule type="cellIs" dxfId="0" priority="1" operator="equal">
      <formula>""</formula>
    </cfRule>
  </conditionalFormatting>
  <hyperlinks>
    <hyperlink ref="A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Usuario de Windows</cp:lastModifiedBy>
  <dcterms:created xsi:type="dcterms:W3CDTF">2024-01-25T14:05:14Z</dcterms:created>
  <dcterms:modified xsi:type="dcterms:W3CDTF">2024-05-09T02:49:02Z</dcterms:modified>
</cp:coreProperties>
</file>