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87f79993dce0711/Escritorio/"/>
    </mc:Choice>
  </mc:AlternateContent>
  <xr:revisionPtr revIDLastSave="2" documentId="8_{DB1FA49B-F99B-4D4F-A677-1D7956D52125}" xr6:coauthVersionLast="47" xr6:coauthVersionMax="47" xr10:uidLastSave="{D4B986D8-C158-4DBB-B066-A6DE9300013F}"/>
  <bookViews>
    <workbookView xWindow="-120" yWindow="-120" windowWidth="20730" windowHeight="11040" xr2:uid="{612071E7-D718-4797-9E2E-36FDF20FCF02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Print_Area" localSheetId="0">Sheet1!$A$1:$M$121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13" i="1" l="1"/>
  <c r="F113" i="1"/>
  <c r="G111" i="1"/>
  <c r="F111" i="1"/>
  <c r="G110" i="1"/>
  <c r="F110" i="1"/>
  <c r="G109" i="1"/>
  <c r="F109" i="1"/>
  <c r="G108" i="1"/>
  <c r="F108" i="1"/>
  <c r="F112" i="1" s="1"/>
  <c r="G106" i="1"/>
  <c r="F106" i="1"/>
  <c r="G105" i="1"/>
  <c r="F105" i="1"/>
  <c r="F107" i="1" s="1"/>
  <c r="G104" i="1"/>
  <c r="F104" i="1"/>
  <c r="G103" i="1"/>
  <c r="F103" i="1"/>
  <c r="G102" i="1"/>
  <c r="F102" i="1"/>
  <c r="J99" i="1"/>
  <c r="K99" i="1" s="1"/>
  <c r="I99" i="1"/>
  <c r="H99" i="1"/>
  <c r="G99" i="1"/>
  <c r="F99" i="1"/>
  <c r="E99" i="1"/>
  <c r="D99" i="1"/>
  <c r="C99" i="1"/>
  <c r="J98" i="1"/>
  <c r="I98" i="1"/>
  <c r="H98" i="1"/>
  <c r="G98" i="1"/>
  <c r="K98" i="1" s="1"/>
  <c r="F98" i="1"/>
  <c r="E98" i="1"/>
  <c r="D98" i="1"/>
  <c r="C98" i="1"/>
  <c r="H97" i="1"/>
  <c r="D97" i="1"/>
  <c r="J96" i="1"/>
  <c r="J97" i="1" s="1"/>
  <c r="I96" i="1"/>
  <c r="I97" i="1" s="1"/>
  <c r="H96" i="1"/>
  <c r="G96" i="1"/>
  <c r="G97" i="1" s="1"/>
  <c r="F96" i="1"/>
  <c r="F97" i="1" s="1"/>
  <c r="E96" i="1"/>
  <c r="E97" i="1" s="1"/>
  <c r="D96" i="1"/>
  <c r="C96" i="1"/>
  <c r="C97" i="1" s="1"/>
  <c r="J95" i="1"/>
  <c r="K95" i="1" s="1"/>
  <c r="I95" i="1"/>
  <c r="H95" i="1"/>
  <c r="G95" i="1"/>
  <c r="F95" i="1"/>
  <c r="E95" i="1"/>
  <c r="D95" i="1"/>
  <c r="C95" i="1"/>
  <c r="J94" i="1"/>
  <c r="I94" i="1"/>
  <c r="H94" i="1"/>
  <c r="G94" i="1"/>
  <c r="K94" i="1" s="1"/>
  <c r="F94" i="1"/>
  <c r="E94" i="1"/>
  <c r="D94" i="1"/>
  <c r="C94" i="1"/>
  <c r="H93" i="1"/>
  <c r="D93" i="1"/>
  <c r="J92" i="1"/>
  <c r="K92" i="1" s="1"/>
  <c r="I92" i="1"/>
  <c r="H92" i="1"/>
  <c r="G92" i="1"/>
  <c r="F92" i="1"/>
  <c r="E92" i="1"/>
  <c r="D92" i="1"/>
  <c r="C92" i="1"/>
  <c r="J91" i="1"/>
  <c r="J93" i="1" s="1"/>
  <c r="I91" i="1"/>
  <c r="I93" i="1" s="1"/>
  <c r="H91" i="1"/>
  <c r="G91" i="1"/>
  <c r="G93" i="1" s="1"/>
  <c r="F91" i="1"/>
  <c r="F93" i="1" s="1"/>
  <c r="E91" i="1"/>
  <c r="E93" i="1" s="1"/>
  <c r="D91" i="1"/>
  <c r="C91" i="1"/>
  <c r="C93" i="1" s="1"/>
  <c r="G85" i="1"/>
  <c r="E85" i="1"/>
  <c r="F85" i="1" s="1"/>
  <c r="D85" i="1"/>
  <c r="C85" i="1"/>
  <c r="B85" i="1"/>
  <c r="G84" i="1"/>
  <c r="K84" i="1" s="1"/>
  <c r="F84" i="1"/>
  <c r="E84" i="1"/>
  <c r="D84" i="1"/>
  <c r="C84" i="1"/>
  <c r="B84" i="1"/>
  <c r="G83" i="1"/>
  <c r="E83" i="1"/>
  <c r="F83" i="1" s="1"/>
  <c r="D83" i="1"/>
  <c r="C83" i="1"/>
  <c r="B83" i="1"/>
  <c r="G82" i="1"/>
  <c r="K82" i="1" s="1"/>
  <c r="E82" i="1"/>
  <c r="D82" i="1"/>
  <c r="F82" i="1" s="1"/>
  <c r="C82" i="1"/>
  <c r="B82" i="1"/>
  <c r="G81" i="1"/>
  <c r="E81" i="1"/>
  <c r="F81" i="1" s="1"/>
  <c r="D81" i="1"/>
  <c r="C81" i="1"/>
  <c r="B81" i="1"/>
  <c r="G80" i="1"/>
  <c r="K80" i="1" s="1"/>
  <c r="F80" i="1"/>
  <c r="E80" i="1"/>
  <c r="D80" i="1"/>
  <c r="C80" i="1"/>
  <c r="B80" i="1"/>
  <c r="G79" i="1"/>
  <c r="K79" i="1" s="1"/>
  <c r="E79" i="1"/>
  <c r="F79" i="1" s="1"/>
  <c r="D79" i="1"/>
  <c r="C79" i="1"/>
  <c r="B79" i="1"/>
  <c r="G78" i="1"/>
  <c r="E78" i="1"/>
  <c r="D78" i="1"/>
  <c r="F78" i="1" s="1"/>
  <c r="C78" i="1"/>
  <c r="B78" i="1"/>
  <c r="G77" i="1"/>
  <c r="E77" i="1"/>
  <c r="F77" i="1" s="1"/>
  <c r="D77" i="1"/>
  <c r="C77" i="1"/>
  <c r="B77" i="1"/>
  <c r="G76" i="1"/>
  <c r="K76" i="1" s="1"/>
  <c r="F76" i="1"/>
  <c r="E76" i="1"/>
  <c r="D76" i="1"/>
  <c r="C76" i="1"/>
  <c r="B76" i="1"/>
  <c r="G75" i="1"/>
  <c r="E75" i="1"/>
  <c r="F75" i="1" s="1"/>
  <c r="D75" i="1"/>
  <c r="C75" i="1"/>
  <c r="B75" i="1"/>
  <c r="T74" i="1"/>
  <c r="G74" i="1"/>
  <c r="E74" i="1"/>
  <c r="F74" i="1" s="1"/>
  <c r="D74" i="1"/>
  <c r="C74" i="1"/>
  <c r="B74" i="1"/>
  <c r="T73" i="1"/>
  <c r="G73" i="1"/>
  <c r="E73" i="1"/>
  <c r="F73" i="1" s="1"/>
  <c r="D73" i="1"/>
  <c r="C73" i="1"/>
  <c r="B73" i="1"/>
  <c r="T72" i="1"/>
  <c r="N66" i="1" s="1"/>
  <c r="G72" i="1"/>
  <c r="E72" i="1"/>
  <c r="F72" i="1" s="1"/>
  <c r="D72" i="1"/>
  <c r="C72" i="1"/>
  <c r="B72" i="1"/>
  <c r="G71" i="1"/>
  <c r="K71" i="1" s="1"/>
  <c r="E71" i="1"/>
  <c r="D71" i="1"/>
  <c r="F71" i="1" s="1"/>
  <c r="C71" i="1"/>
  <c r="B71" i="1"/>
  <c r="G70" i="1"/>
  <c r="E70" i="1"/>
  <c r="D70" i="1"/>
  <c r="C70" i="1"/>
  <c r="F70" i="1" s="1"/>
  <c r="B70" i="1"/>
  <c r="G69" i="1"/>
  <c r="K69" i="1" s="1"/>
  <c r="F69" i="1"/>
  <c r="E69" i="1"/>
  <c r="D69" i="1"/>
  <c r="C69" i="1"/>
  <c r="B69" i="1"/>
  <c r="G68" i="1"/>
  <c r="K68" i="1" s="1"/>
  <c r="E68" i="1"/>
  <c r="F68" i="1" s="1"/>
  <c r="D68" i="1"/>
  <c r="C68" i="1"/>
  <c r="B68" i="1"/>
  <c r="G67" i="1"/>
  <c r="E67" i="1"/>
  <c r="D67" i="1"/>
  <c r="F67" i="1" s="1"/>
  <c r="C67" i="1"/>
  <c r="B67" i="1"/>
  <c r="G66" i="1"/>
  <c r="G86" i="1" s="1"/>
  <c r="E66" i="1"/>
  <c r="F66" i="1" s="1"/>
  <c r="D66" i="1"/>
  <c r="D86" i="1" s="1"/>
  <c r="C66" i="1"/>
  <c r="C86" i="1" s="1"/>
  <c r="B66" i="1"/>
  <c r="B86" i="1" s="1"/>
  <c r="L57" i="1"/>
  <c r="L56" i="1"/>
  <c r="L55" i="1"/>
  <c r="L54" i="1"/>
  <c r="L53" i="1"/>
  <c r="L52" i="1"/>
  <c r="D52" i="1"/>
  <c r="L51" i="1"/>
  <c r="L50" i="1"/>
  <c r="C50" i="1"/>
  <c r="D50" i="1" s="1"/>
  <c r="B50" i="1"/>
  <c r="L49" i="1"/>
  <c r="C49" i="1"/>
  <c r="D49" i="1" s="1"/>
  <c r="B49" i="1"/>
  <c r="L48" i="1"/>
  <c r="C48" i="1"/>
  <c r="D48" i="1" s="1"/>
  <c r="B48" i="1"/>
  <c r="L47" i="1"/>
  <c r="C47" i="1"/>
  <c r="D47" i="1" s="1"/>
  <c r="B47" i="1"/>
  <c r="D46" i="1"/>
  <c r="C46" i="1"/>
  <c r="B46" i="1"/>
  <c r="C45" i="1"/>
  <c r="D45" i="1" s="1"/>
  <c r="B45" i="1"/>
  <c r="C44" i="1"/>
  <c r="D44" i="1" s="1"/>
  <c r="B44" i="1"/>
  <c r="L43" i="1"/>
  <c r="C43" i="1"/>
  <c r="D43" i="1" s="1"/>
  <c r="B43" i="1"/>
  <c r="L42" i="1"/>
  <c r="C42" i="1"/>
  <c r="D42" i="1" s="1"/>
  <c r="B42" i="1"/>
  <c r="L41" i="1"/>
  <c r="C41" i="1"/>
  <c r="D41" i="1" s="1"/>
  <c r="B41" i="1"/>
  <c r="L40" i="1"/>
  <c r="C40" i="1"/>
  <c r="D40" i="1" s="1"/>
  <c r="B40" i="1"/>
  <c r="L39" i="1"/>
  <c r="C39" i="1"/>
  <c r="D39" i="1" s="1"/>
  <c r="B39" i="1"/>
  <c r="L38" i="1"/>
  <c r="C38" i="1"/>
  <c r="D38" i="1" s="1"/>
  <c r="B38" i="1"/>
  <c r="L37" i="1"/>
  <c r="C37" i="1"/>
  <c r="D37" i="1" s="1"/>
  <c r="B37" i="1"/>
  <c r="L36" i="1"/>
  <c r="C36" i="1"/>
  <c r="D36" i="1" s="1"/>
  <c r="B36" i="1"/>
  <c r="L35" i="1"/>
  <c r="C35" i="1"/>
  <c r="D35" i="1" s="1"/>
  <c r="B35" i="1"/>
  <c r="K34" i="1"/>
  <c r="L34" i="1" s="1"/>
  <c r="J34" i="1"/>
  <c r="D34" i="1"/>
  <c r="C34" i="1"/>
  <c r="B34" i="1"/>
  <c r="K33" i="1"/>
  <c r="L33" i="1" s="1"/>
  <c r="J33" i="1"/>
  <c r="C33" i="1"/>
  <c r="D33" i="1" s="1"/>
  <c r="B33" i="1"/>
  <c r="K32" i="1"/>
  <c r="L32" i="1" s="1"/>
  <c r="J32" i="1"/>
  <c r="D32" i="1"/>
  <c r="C32" i="1"/>
  <c r="B32" i="1"/>
  <c r="K31" i="1"/>
  <c r="L31" i="1" s="1"/>
  <c r="J31" i="1"/>
  <c r="C31" i="1"/>
  <c r="D31" i="1" s="1"/>
  <c r="B31" i="1"/>
  <c r="J30" i="1"/>
  <c r="L30" i="1" s="1"/>
  <c r="C30" i="1"/>
  <c r="D30" i="1" s="1"/>
  <c r="B30" i="1"/>
  <c r="K29" i="1"/>
  <c r="L29" i="1" s="1"/>
  <c r="D29" i="1"/>
  <c r="C29" i="1"/>
  <c r="B29" i="1"/>
  <c r="K28" i="1"/>
  <c r="L28" i="1" s="1"/>
  <c r="J28" i="1"/>
  <c r="C28" i="1"/>
  <c r="D28" i="1" s="1"/>
  <c r="B28" i="1"/>
  <c r="K27" i="1"/>
  <c r="L27" i="1" s="1"/>
  <c r="J27" i="1"/>
  <c r="D27" i="1"/>
  <c r="C27" i="1"/>
  <c r="B27" i="1"/>
  <c r="K26" i="1"/>
  <c r="L26" i="1" s="1"/>
  <c r="J26" i="1"/>
  <c r="C26" i="1"/>
  <c r="D26" i="1" s="1"/>
  <c r="B26" i="1"/>
  <c r="K25" i="1"/>
  <c r="J25" i="1"/>
  <c r="L25" i="1" s="1"/>
  <c r="D25" i="1"/>
  <c r="C25" i="1"/>
  <c r="B25" i="1"/>
  <c r="K24" i="1"/>
  <c r="L24" i="1" s="1"/>
  <c r="J24" i="1"/>
  <c r="C24" i="1"/>
  <c r="D24" i="1" s="1"/>
  <c r="B24" i="1"/>
  <c r="K23" i="1"/>
  <c r="J23" i="1"/>
  <c r="L23" i="1" s="1"/>
  <c r="D23" i="1"/>
  <c r="C23" i="1"/>
  <c r="B23" i="1"/>
  <c r="K22" i="1"/>
  <c r="L22" i="1" s="1"/>
  <c r="J22" i="1"/>
  <c r="C22" i="1"/>
  <c r="D22" i="1" s="1"/>
  <c r="B22" i="1"/>
  <c r="K21" i="1"/>
  <c r="J21" i="1"/>
  <c r="L21" i="1" s="1"/>
  <c r="D21" i="1"/>
  <c r="C21" i="1"/>
  <c r="B21" i="1"/>
  <c r="K20" i="1"/>
  <c r="L20" i="1" s="1"/>
  <c r="J20" i="1"/>
  <c r="C20" i="1"/>
  <c r="D20" i="1" s="1"/>
  <c r="B20" i="1"/>
  <c r="K19" i="1"/>
  <c r="J19" i="1"/>
  <c r="L19" i="1" s="1"/>
  <c r="D19" i="1"/>
  <c r="C19" i="1"/>
  <c r="B19" i="1"/>
  <c r="K18" i="1"/>
  <c r="L18" i="1" s="1"/>
  <c r="J18" i="1"/>
  <c r="C18" i="1"/>
  <c r="D18" i="1" s="1"/>
  <c r="B18" i="1"/>
  <c r="K17" i="1"/>
  <c r="J17" i="1"/>
  <c r="L17" i="1" s="1"/>
  <c r="D17" i="1"/>
  <c r="C17" i="1"/>
  <c r="B17" i="1"/>
  <c r="K16" i="1"/>
  <c r="L16" i="1" s="1"/>
  <c r="J16" i="1"/>
  <c r="C16" i="1"/>
  <c r="D16" i="1" s="1"/>
  <c r="B16" i="1"/>
  <c r="K15" i="1"/>
  <c r="L15" i="1" s="1"/>
  <c r="J15" i="1"/>
  <c r="D15" i="1"/>
  <c r="C15" i="1"/>
  <c r="B15" i="1"/>
  <c r="K14" i="1"/>
  <c r="L14" i="1" s="1"/>
  <c r="J14" i="1"/>
  <c r="C14" i="1"/>
  <c r="D14" i="1" s="1"/>
  <c r="B14" i="1"/>
  <c r="K13" i="1"/>
  <c r="L13" i="1" s="1"/>
  <c r="J13" i="1"/>
  <c r="D13" i="1"/>
  <c r="C13" i="1"/>
  <c r="C51" i="1" s="1"/>
  <c r="D51" i="1" s="1"/>
  <c r="B13" i="1"/>
  <c r="B51" i="1" s="1"/>
  <c r="F9" i="1"/>
  <c r="G8" i="1"/>
  <c r="B8" i="1"/>
  <c r="J7" i="1"/>
  <c r="E7" i="1"/>
  <c r="B7" i="1"/>
  <c r="K93" i="1" l="1"/>
  <c r="F86" i="1"/>
  <c r="K72" i="1"/>
  <c r="K74" i="1"/>
  <c r="K83" i="1"/>
  <c r="K86" i="1"/>
  <c r="K97" i="1"/>
  <c r="D53" i="1"/>
  <c r="K67" i="1"/>
  <c r="K73" i="1"/>
  <c r="K75" i="1"/>
  <c r="K78" i="1"/>
  <c r="K70" i="1"/>
  <c r="K77" i="1"/>
  <c r="T65" i="1"/>
  <c r="E86" i="1"/>
  <c r="K91" i="1"/>
  <c r="K96" i="1"/>
  <c r="K81" i="1"/>
  <c r="K85" i="1"/>
  <c r="K66" i="1"/>
  <c r="L83" i="1" l="1"/>
  <c r="H83" i="1"/>
  <c r="I83" i="1" s="1"/>
  <c r="J83" i="1" s="1"/>
  <c r="L79" i="1"/>
  <c r="H79" i="1"/>
  <c r="I79" i="1" s="1"/>
  <c r="J79" i="1" s="1"/>
  <c r="L75" i="1"/>
  <c r="H75" i="1"/>
  <c r="I75" i="1" s="1"/>
  <c r="J75" i="1" s="1"/>
  <c r="L74" i="1"/>
  <c r="H74" i="1"/>
  <c r="I74" i="1" s="1"/>
  <c r="J74" i="1" s="1"/>
  <c r="L73" i="1"/>
  <c r="H73" i="1"/>
  <c r="I73" i="1" s="1"/>
  <c r="J73" i="1" s="1"/>
  <c r="L72" i="1"/>
  <c r="H72" i="1"/>
  <c r="I72" i="1" s="1"/>
  <c r="J72" i="1" s="1"/>
  <c r="L68" i="1"/>
  <c r="H68" i="1"/>
  <c r="I68" i="1" s="1"/>
  <c r="J68" i="1" s="1"/>
  <c r="H82" i="1"/>
  <c r="I82" i="1" s="1"/>
  <c r="J82" i="1" s="1"/>
  <c r="L78" i="1"/>
  <c r="L71" i="1"/>
  <c r="L67" i="1"/>
  <c r="H66" i="1"/>
  <c r="L84" i="1"/>
  <c r="H84" i="1"/>
  <c r="I84" i="1" s="1"/>
  <c r="J84" i="1" s="1"/>
  <c r="L80" i="1"/>
  <c r="H80" i="1"/>
  <c r="I80" i="1" s="1"/>
  <c r="J80" i="1" s="1"/>
  <c r="L76" i="1"/>
  <c r="H76" i="1"/>
  <c r="I76" i="1" s="1"/>
  <c r="J76" i="1" s="1"/>
  <c r="L69" i="1"/>
  <c r="H69" i="1"/>
  <c r="I69" i="1" s="1"/>
  <c r="J69" i="1" s="1"/>
  <c r="L85" i="1"/>
  <c r="H85" i="1"/>
  <c r="I85" i="1" s="1"/>
  <c r="J85" i="1" s="1"/>
  <c r="L81" i="1"/>
  <c r="H81" i="1"/>
  <c r="I81" i="1" s="1"/>
  <c r="J81" i="1" s="1"/>
  <c r="L77" i="1"/>
  <c r="H77" i="1"/>
  <c r="I77" i="1" s="1"/>
  <c r="J77" i="1" s="1"/>
  <c r="L70" i="1"/>
  <c r="H70" i="1"/>
  <c r="I70" i="1" s="1"/>
  <c r="J70" i="1" s="1"/>
  <c r="L82" i="1"/>
  <c r="H78" i="1"/>
  <c r="I78" i="1" s="1"/>
  <c r="J78" i="1" s="1"/>
  <c r="H71" i="1"/>
  <c r="I71" i="1" s="1"/>
  <c r="J71" i="1" s="1"/>
  <c r="H67" i="1"/>
  <c r="I67" i="1" s="1"/>
  <c r="J67" i="1" s="1"/>
  <c r="L66" i="1"/>
  <c r="L86" i="1" s="1"/>
  <c r="I66" i="1" l="1"/>
  <c r="H86" i="1"/>
  <c r="I86" i="1" l="1"/>
  <c r="J86" i="1" s="1"/>
  <c r="J66" i="1"/>
</calcChain>
</file>

<file path=xl/sharedStrings.xml><?xml version="1.0" encoding="utf-8"?>
<sst xmlns="http://schemas.openxmlformats.org/spreadsheetml/2006/main" count="421" uniqueCount="211">
  <si>
    <t>67-A</t>
  </si>
  <si>
    <t>Lado-A</t>
  </si>
  <si>
    <t>Informacion:</t>
  </si>
  <si>
    <t>informacionyestadisticas@sespas.gov.do</t>
  </si>
  <si>
    <t>DIRECCION GENERAL DE INFORMACION Y ESTADISTICA DE SALUD</t>
  </si>
  <si>
    <t>3er Trimestre (Jul-Ago-Sept)</t>
  </si>
  <si>
    <t xml:space="preserve">Este Documento es para enviarlo electornicamente por correo </t>
  </si>
  <si>
    <t>Region:</t>
  </si>
  <si>
    <t>Provincia:</t>
  </si>
  <si>
    <t>Municipio/Area:</t>
  </si>
  <si>
    <t>Nombre del Centro:</t>
  </si>
  <si>
    <t>Codigo:</t>
  </si>
  <si>
    <t xml:space="preserve">AÑO: </t>
  </si>
  <si>
    <t>Favor tomar en cuenta copia del original.</t>
  </si>
  <si>
    <t>1 CONSULTA EXTERNA</t>
  </si>
  <si>
    <t xml:space="preserve">                         2   DATOS VARIOS</t>
  </si>
  <si>
    <t>SERVICIO DE:</t>
  </si>
  <si>
    <t>PRIM. VEZ</t>
  </si>
  <si>
    <t>Sub</t>
  </si>
  <si>
    <t xml:space="preserve">TOTAL      </t>
  </si>
  <si>
    <t>Numero Total de:</t>
  </si>
  <si>
    <t>A Paciente</t>
  </si>
  <si>
    <t xml:space="preserve">A Paciente </t>
  </si>
  <si>
    <t>TOTAL</t>
  </si>
  <si>
    <t>en el año</t>
  </si>
  <si>
    <t>Secuente</t>
  </si>
  <si>
    <t>Externo</t>
  </si>
  <si>
    <t>Interno</t>
  </si>
  <si>
    <t>1.Medicina General</t>
  </si>
  <si>
    <t>Exámenes de Patología</t>
  </si>
  <si>
    <t>1.Pediatría</t>
  </si>
  <si>
    <t>Radiografía</t>
  </si>
  <si>
    <t>1.Obstetricia</t>
  </si>
  <si>
    <t>Sonografía</t>
  </si>
  <si>
    <t>1.Ginecología</t>
  </si>
  <si>
    <t>Tomografía</t>
  </si>
  <si>
    <t>1.Medicina Interna</t>
  </si>
  <si>
    <t>Resonancia Magnética</t>
  </si>
  <si>
    <t>1.Medicina Familiar</t>
  </si>
  <si>
    <t>Ecografía</t>
  </si>
  <si>
    <t>1.Cardiología</t>
  </si>
  <si>
    <t>Fluoroscopia</t>
  </si>
  <si>
    <t>1.Venereología</t>
  </si>
  <si>
    <t>Gammagrafia</t>
  </si>
  <si>
    <t>1.Gastroenterología</t>
  </si>
  <si>
    <t>Mamografía</t>
  </si>
  <si>
    <t>1.Dermatología</t>
  </si>
  <si>
    <t>Electrocardiograma</t>
  </si>
  <si>
    <t>1.Endocrinología</t>
  </si>
  <si>
    <t>Endoscopia</t>
  </si>
  <si>
    <t>1.Neumología</t>
  </si>
  <si>
    <t>Cistoscopia</t>
  </si>
  <si>
    <t>1.Salud Mental</t>
  </si>
  <si>
    <t>Rectocismoidoscopia</t>
  </si>
  <si>
    <t>1.Neurología</t>
  </si>
  <si>
    <t>Electroencefalografía</t>
  </si>
  <si>
    <t>1.Nefrología</t>
  </si>
  <si>
    <t>Prueba de Esfuerzo</t>
  </si>
  <si>
    <t>1.Oncologia</t>
  </si>
  <si>
    <t>Laparoscopia</t>
  </si>
  <si>
    <t>1.Nutrición</t>
  </si>
  <si>
    <t>Cirugía Mayor</t>
  </si>
  <si>
    <t>1.Reumatología</t>
  </si>
  <si>
    <t>Cirugía Menor</t>
  </si>
  <si>
    <t>1.Geriatría</t>
  </si>
  <si>
    <t>Prueba de Laboratorio</t>
  </si>
  <si>
    <t>1.Patologia de Cuello</t>
  </si>
  <si>
    <t>Transfusiones</t>
  </si>
  <si>
    <t>1.Cirug. Pediatrica</t>
  </si>
  <si>
    <t>Colposcopia</t>
  </si>
  <si>
    <t xml:space="preserve">1.Planificacion </t>
  </si>
  <si>
    <t>Otros Datos</t>
  </si>
  <si>
    <t>1.Infectologia</t>
  </si>
  <si>
    <t>No De Muertes por Accidentes de Transito</t>
  </si>
  <si>
    <t>1.Hematologia</t>
  </si>
  <si>
    <t>No De Papanicolaou</t>
  </si>
  <si>
    <t>1.Perinatologia</t>
  </si>
  <si>
    <t>No De Embarazadas Adolescentes en Control</t>
  </si>
  <si>
    <t>1.Cirugía General</t>
  </si>
  <si>
    <t>No De Muertes Maternas</t>
  </si>
  <si>
    <t>1.Ortopedia</t>
  </si>
  <si>
    <t>No De Muertes Niños Menores de 1 Año</t>
  </si>
  <si>
    <t>1.Odontología</t>
  </si>
  <si>
    <t>No  De Procedimientos Odontológico</t>
  </si>
  <si>
    <t>1.Urología</t>
  </si>
  <si>
    <t xml:space="preserve">Violencia de Genero </t>
  </si>
  <si>
    <t>1.Oftalmología</t>
  </si>
  <si>
    <t xml:space="preserve">Maltrato Infantil </t>
  </si>
  <si>
    <t>1.Otorrino</t>
  </si>
  <si>
    <t xml:space="preserve">Atencion a Accidentes de Transito </t>
  </si>
  <si>
    <t>1.Maxilo- Facial</t>
  </si>
  <si>
    <t>1.Fisiatría</t>
  </si>
  <si>
    <t>3 ATENCIONES DE SALUD A PACIENTES EXTRANJEROS</t>
  </si>
  <si>
    <t>1.Cirugía Plástica</t>
  </si>
  <si>
    <t xml:space="preserve"> </t>
  </si>
  <si>
    <t>NUMERO TOTAL DE</t>
  </si>
  <si>
    <t>No.</t>
  </si>
  <si>
    <t>1.Neurocirugía</t>
  </si>
  <si>
    <t>3.CONSULTAS</t>
  </si>
  <si>
    <t>Cualquier otro servicio que no este en la lista sumelo a Otras Consultas</t>
  </si>
  <si>
    <t>1.Cirug. Cardiovascul.</t>
  </si>
  <si>
    <t>3.INTERNAMIENTOS</t>
  </si>
  <si>
    <t xml:space="preserve">1.Consejeria </t>
  </si>
  <si>
    <t>3.EMERGENCIAS</t>
  </si>
  <si>
    <t>1.Otras Consultas</t>
  </si>
  <si>
    <t>3.PARTOS</t>
  </si>
  <si>
    <t>Total de Consultas</t>
  </si>
  <si>
    <t>3.CIRUGÍAS</t>
  </si>
  <si>
    <t>EMERGENCIAS</t>
  </si>
  <si>
    <t>------------------------&gt;</t>
  </si>
  <si>
    <t>3.ANÁLISIS CLÍNICOS</t>
  </si>
  <si>
    <t xml:space="preserve">TOTAL DE SERVICIOS EXTERNO </t>
  </si>
  <si>
    <t>3.TRANSFUSIONES</t>
  </si>
  <si>
    <t>(CONSULTAS + EMERGENCIAS)</t>
  </si>
  <si>
    <t>=</t>
  </si>
  <si>
    <t>3.CESÁREAS</t>
  </si>
  <si>
    <t>3.DOSIS DE VACUNAS APLICADAS</t>
  </si>
  <si>
    <t>3.CONTROLES DE EMBARAZOS</t>
  </si>
  <si>
    <t>3.FALLECIDOS</t>
  </si>
  <si>
    <t>CONTINUA AL DORSO</t>
  </si>
  <si>
    <t>Lado-B</t>
  </si>
  <si>
    <t>4 HOSPITALIZACION</t>
  </si>
  <si>
    <t>Ingresos</t>
  </si>
  <si>
    <t>EGRESOS</t>
  </si>
  <si>
    <t>Días Paciente</t>
  </si>
  <si>
    <t>Prom. De Camas</t>
  </si>
  <si>
    <t>Días Camas</t>
  </si>
  <si>
    <t>%  Ocupacion</t>
  </si>
  <si>
    <t>Promedio Estadia</t>
  </si>
  <si>
    <t>Paciente/Inicio Periodo (prom)</t>
  </si>
  <si>
    <t>Altas</t>
  </si>
  <si>
    <t>Def.       (-48h)</t>
  </si>
  <si>
    <t>Def. (+48h)</t>
  </si>
  <si>
    <t>Total</t>
  </si>
  <si>
    <t>Dias del Trimestre según meses digitados</t>
  </si>
  <si>
    <t xml:space="preserve">MESES </t>
  </si>
  <si>
    <t>4.Med. General</t>
  </si>
  <si>
    <t>4.Pediatría</t>
  </si>
  <si>
    <t>4.Obstetricia</t>
  </si>
  <si>
    <r>
      <rPr>
        <b/>
        <u/>
        <sz val="11"/>
        <color theme="5" tint="-0.249977111117893"/>
        <rFont val="Calibri"/>
        <family val="2"/>
        <scheme val="minor"/>
      </rPr>
      <t xml:space="preserve">Dias Pacientes: </t>
    </r>
    <r>
      <rPr>
        <sz val="11"/>
        <color theme="5" tint="-0.249977111117893"/>
        <rFont val="Calibri"/>
        <family val="2"/>
        <scheme val="minor"/>
      </rPr>
      <t>Es la suma de los días paciente contados en cada uno de los días del período considerado</t>
    </r>
  </si>
  <si>
    <r>
      <rPr>
        <b/>
        <u/>
        <sz val="11"/>
        <color theme="5" tint="-0.249977111117893"/>
        <rFont val="Calibri"/>
        <family val="2"/>
        <scheme val="minor"/>
      </rPr>
      <t>Promedio Estadia:</t>
    </r>
    <r>
      <rPr>
        <sz val="11"/>
        <color theme="5" tint="-0.249977111117893"/>
        <rFont val="Calibri"/>
        <family val="2"/>
        <scheme val="minor"/>
      </rPr>
      <t xml:space="preserve"> Es un indicador del rendimiento del recurso Cama, esta relacionado con el numero de egreso que produce un servicio en un periodo especifico.</t>
    </r>
  </si>
  <si>
    <t>4.Ginecología</t>
  </si>
  <si>
    <t>4.Med. interna</t>
  </si>
  <si>
    <t>4.Cardiología</t>
  </si>
  <si>
    <t>4.Nefrología</t>
  </si>
  <si>
    <t>4.Gastroenterología</t>
  </si>
  <si>
    <r>
      <rPr>
        <b/>
        <u/>
        <sz val="11"/>
        <color theme="5" tint="-0.249977111117893"/>
        <rFont val="Calibri"/>
        <family val="2"/>
        <scheme val="minor"/>
      </rPr>
      <t>Num. Camas:</t>
    </r>
    <r>
      <rPr>
        <sz val="11"/>
        <color theme="5" tint="-0.249977111117893"/>
        <rFont val="Calibri"/>
        <family val="2"/>
        <scheme val="minor"/>
      </rPr>
      <t xml:space="preserve"> Es el numero de camas que esta disponible para ese tipo de hospitalizacion</t>
    </r>
  </si>
  <si>
    <t>Debe indicarse el numero de camas disponibles para ese servicios Sin importar si hubo o no hospitalizacion ese mes</t>
  </si>
  <si>
    <t>4.Endocrinología</t>
  </si>
  <si>
    <t>4.Neumología</t>
  </si>
  <si>
    <t>4.Cirugía Gral.</t>
  </si>
  <si>
    <r>
      <rPr>
        <b/>
        <u/>
        <sz val="11"/>
        <color theme="5" tint="-0.249977111117893"/>
        <rFont val="Calibri"/>
        <family val="2"/>
        <scheme val="minor"/>
      </rPr>
      <t>Dias Camas:</t>
    </r>
    <r>
      <rPr>
        <sz val="11"/>
        <color theme="5" tint="-0.249977111117893"/>
        <rFont val="Calibri"/>
        <family val="2"/>
        <scheme val="minor"/>
      </rPr>
      <t xml:space="preserve"> Es una medida de la capacidad de oferta de servicio del establecimiento, determinada por la dotacion de camas.</t>
    </r>
  </si>
  <si>
    <t>4.Oftalmol-Otorrino</t>
  </si>
  <si>
    <t>4.Ortopedia</t>
  </si>
  <si>
    <t>4.Urología</t>
  </si>
  <si>
    <t>4.Neurocirugía</t>
  </si>
  <si>
    <r>
      <rPr>
        <b/>
        <u/>
        <sz val="11"/>
        <color theme="5" tint="-0.249977111117893"/>
        <rFont val="Calibri"/>
        <family val="2"/>
        <scheme val="minor"/>
      </rPr>
      <t>% Ocupacions:</t>
    </r>
    <r>
      <rPr>
        <sz val="11"/>
        <color theme="5" tint="-0.249977111117893"/>
        <rFont val="Calibri"/>
        <family val="2"/>
        <scheme val="minor"/>
      </rPr>
      <t xml:space="preserve"> Es el porcentaje que ocuparon los dias paciente entre los Dias Camas.</t>
    </r>
  </si>
  <si>
    <t>4.Hematologia</t>
  </si>
  <si>
    <t>4.Geriatría</t>
  </si>
  <si>
    <t>4.Psiquiatría</t>
  </si>
  <si>
    <t>4.Cuidad. Intens.</t>
  </si>
  <si>
    <t>4.Otras Especialidades</t>
  </si>
  <si>
    <t xml:space="preserve">Salud Reproductiva </t>
  </si>
  <si>
    <t xml:space="preserve">Partos y Nacimientos </t>
  </si>
  <si>
    <t xml:space="preserve">Edad de la Madre </t>
  </si>
  <si>
    <t>Menor 15</t>
  </si>
  <si>
    <t>15-19</t>
  </si>
  <si>
    <t>20-24</t>
  </si>
  <si>
    <t>25-29</t>
  </si>
  <si>
    <t>30-34</t>
  </si>
  <si>
    <t>35-39</t>
  </si>
  <si>
    <t>40-44</t>
  </si>
  <si>
    <t>45 o mas</t>
  </si>
  <si>
    <t>PARTOS</t>
  </si>
  <si>
    <t xml:space="preserve">Via Vaginal </t>
  </si>
  <si>
    <t xml:space="preserve">Via Cesarea </t>
  </si>
  <si>
    <t>Gemelares</t>
  </si>
  <si>
    <t>NACIMIENTOS</t>
  </si>
  <si>
    <t>Vivos</t>
  </si>
  <si>
    <t xml:space="preserve">Muertos </t>
  </si>
  <si>
    <t xml:space="preserve">Abortos </t>
  </si>
  <si>
    <t xml:space="preserve">Bajo Peso </t>
  </si>
  <si>
    <t>REPORTE ADMINISTRATIVO - FINANCIERO</t>
  </si>
  <si>
    <t>No. Total de Empleados</t>
  </si>
  <si>
    <t>No. De Empleados Ingresados en el mes</t>
  </si>
  <si>
    <t>No. De Empleados que Salieron en el mes</t>
  </si>
  <si>
    <t>Ingresos por Sub-vención en RD$</t>
  </si>
  <si>
    <t>Ingresos por otras fuentes en RD$</t>
  </si>
  <si>
    <t>Ingresos Totales en RD$</t>
  </si>
  <si>
    <t>Gasto Total en Alimentación en RD$</t>
  </si>
  <si>
    <t>Gasto de Medicamentos y Afines en RD$</t>
  </si>
  <si>
    <t>Gasto Material (limpieza, lavandería, oficina, combustible) RD$</t>
  </si>
  <si>
    <t>Otros Gastos RD$</t>
  </si>
  <si>
    <t>Total de Gastos  RD$</t>
  </si>
  <si>
    <t>Deuda Acumulada por Pagar  RD$</t>
  </si>
  <si>
    <t>FIRMA DEL RESPONSABLE</t>
  </si>
  <si>
    <t>FECHA DE ENVIÓ</t>
  </si>
  <si>
    <t>OBSERVACIONES:</t>
  </si>
  <si>
    <t>DIGITADO POR</t>
  </si>
  <si>
    <t>VALIDADO POR</t>
  </si>
  <si>
    <t>SISTEMA DE INFORMACIÓN Y ESTADÍSTICA DE SALUD</t>
  </si>
  <si>
    <t>O</t>
  </si>
  <si>
    <t>DISTRITO_NACIONAL</t>
  </si>
  <si>
    <t>AREA IV</t>
  </si>
  <si>
    <t>HOSP. FRANCISCO MOSCOSO PUELLO</t>
  </si>
  <si>
    <t>00101A00002</t>
  </si>
  <si>
    <t>Dias Pacientes: Es la suma de los días paciente contados en cada uno de los días del período considerado</t>
  </si>
  <si>
    <t>Promedio Estadia: Es un indicador del rendimiento del recurso Cama, esta relacionado con el numero de egreso que produce un servicio en un periodo especifico.</t>
  </si>
  <si>
    <t>Num. Camas: Es el numero de camas que esta disponible para ese tipo de hospitalizacion</t>
  </si>
  <si>
    <t>Dias Camas: Es una medida de la capacidad de oferta de servicio del establecimiento, determinada por la dotacion de camas.</t>
  </si>
  <si>
    <t>% Ocupacions: Es el porcentaje que ocuparon los dias paciente entre los Dias Camas.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</si>
</sst>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#,##0.00;[Red]#,##0.00"/>
    <numFmt numFmtId="166" formatCode="0.0"/>
  </numFmts>
  <fonts count="3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Arial Black"/>
      <family val="2"/>
    </font>
    <font>
      <sz val="10"/>
      <color theme="1"/>
      <name val="Calibri"/>
      <family val="2"/>
      <scheme val="minor"/>
    </font>
    <font>
      <u/>
      <sz val="11"/>
      <color theme="3" tint="0.39997558519241921"/>
      <name val="Calibri"/>
      <family val="2"/>
      <scheme val="minor"/>
    </font>
    <font>
      <b/>
      <sz val="11"/>
      <name val="Arial"/>
      <family val="2"/>
    </font>
    <font>
      <b/>
      <sz val="10"/>
      <name val="Arial Black"/>
      <family val="2"/>
    </font>
    <font>
      <b/>
      <sz val="10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indexed="8"/>
      <name val="Arial"/>
      <family val="2"/>
    </font>
    <font>
      <sz val="10"/>
      <color rgb="FFFF0000"/>
      <name val="Times New Roman"/>
      <family val="1"/>
    </font>
    <font>
      <sz val="12"/>
      <name val="Arial Narrow"/>
      <family val="2"/>
    </font>
    <font>
      <sz val="11"/>
      <name val="Arial Narrow"/>
      <family val="2"/>
    </font>
    <font>
      <b/>
      <sz val="10"/>
      <color theme="1"/>
      <name val="Calibri"/>
      <family val="2"/>
      <scheme val="minor"/>
    </font>
    <font>
      <b/>
      <sz val="12"/>
      <name val="Garamond"/>
      <family val="1"/>
    </font>
    <font>
      <sz val="11"/>
      <name val="Times New Roman"/>
      <family val="1"/>
    </font>
    <font>
      <b/>
      <sz val="10"/>
      <color theme="1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1"/>
      <color theme="5" tint="-0.249977111117893"/>
      <name val="Calibri"/>
      <family val="2"/>
      <scheme val="minor"/>
    </font>
    <font>
      <b/>
      <u/>
      <sz val="11"/>
      <color theme="5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ourier New"/>
      <family val="3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darkUp">
        <bgColor theme="9" tint="0.39994506668294322"/>
      </patternFill>
    </fill>
    <fill>
      <patternFill patternType="darkGrid">
        <bgColor theme="9" tint="0.39997558519241921"/>
      </patternFill>
    </fill>
  </fills>
  <borders count="6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164" fontId="29" fillId="0" borderId="0" applyFont="0" applyFill="0" applyBorder="0" applyAlignment="0" applyProtection="0"/>
    <xf numFmtId="43" fontId="29" fillId="0" borderId="0" applyFont="0" applyFill="0" applyBorder="0" applyAlignment="0" applyProtection="0"/>
  </cellStyleXfs>
  <cellXfs count="283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/>
    <xf numFmtId="0" fontId="7" fillId="0" borderId="0" xfId="1" applyFont="1"/>
    <xf numFmtId="0" fontId="1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10" fillId="0" borderId="0" xfId="0" applyFont="1"/>
    <xf numFmtId="3" fontId="11" fillId="0" borderId="0" xfId="0" applyNumberFormat="1" applyFont="1"/>
    <xf numFmtId="0" fontId="10" fillId="0" borderId="0" xfId="0" applyFont="1" applyAlignment="1">
      <alignment horizontal="left"/>
    </xf>
    <xf numFmtId="0" fontId="12" fillId="0" borderId="1" xfId="0" applyFont="1" applyBorder="1" applyAlignment="1">
      <alignment horizontal="left" wrapText="1"/>
    </xf>
    <xf numFmtId="0" fontId="13" fillId="0" borderId="0" xfId="0" applyFont="1" applyAlignment="1">
      <alignment horizontal="center" wrapText="1"/>
    </xf>
    <xf numFmtId="0" fontId="11" fillId="0" borderId="1" xfId="0" applyFont="1" applyBorder="1" applyAlignment="1">
      <alignment horizontal="left"/>
    </xf>
    <xf numFmtId="0" fontId="14" fillId="0" borderId="0" xfId="0" applyFont="1"/>
    <xf numFmtId="0" fontId="0" fillId="0" borderId="0" xfId="0" applyProtection="1">
      <protection locked="0"/>
    </xf>
    <xf numFmtId="0" fontId="12" fillId="0" borderId="0" xfId="0" applyFont="1" applyAlignment="1">
      <alignment horizontal="left"/>
    </xf>
    <xf numFmtId="0" fontId="11" fillId="0" borderId="1" xfId="0" applyFont="1" applyBorder="1"/>
    <xf numFmtId="0" fontId="11" fillId="0" borderId="0" xfId="0" applyFont="1"/>
    <xf numFmtId="14" fontId="11" fillId="0" borderId="2" xfId="0" applyNumberFormat="1" applyFont="1" applyBorder="1"/>
    <xf numFmtId="14" fontId="11" fillId="0" borderId="0" xfId="0" applyNumberFormat="1" applyFont="1"/>
    <xf numFmtId="1" fontId="11" fillId="0" borderId="2" xfId="0" applyNumberFormat="1" applyFont="1" applyBorder="1"/>
    <xf numFmtId="1" fontId="11" fillId="0" borderId="0" xfId="0" applyNumberFormat="1" applyFont="1"/>
    <xf numFmtId="0" fontId="15" fillId="0" borderId="3" xfId="0" applyFont="1" applyBorder="1" applyAlignment="1">
      <alignment horizontal="center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2" borderId="4" xfId="0" applyFont="1" applyFill="1" applyBorder="1" applyAlignment="1">
      <alignment horizontal="center"/>
    </xf>
    <xf numFmtId="0" fontId="18" fillId="2" borderId="5" xfId="0" applyFont="1" applyFill="1" applyBorder="1" applyAlignment="1">
      <alignment horizontal="center"/>
    </xf>
    <xf numFmtId="0" fontId="18" fillId="2" borderId="6" xfId="0" applyFont="1" applyFill="1" applyBorder="1" applyAlignment="1">
      <alignment horizontal="center"/>
    </xf>
    <xf numFmtId="0" fontId="18" fillId="2" borderId="7" xfId="0" applyFont="1" applyFill="1" applyBorder="1" applyAlignment="1">
      <alignment horizontal="left"/>
    </xf>
    <xf numFmtId="0" fontId="17" fillId="3" borderId="0" xfId="0" applyFont="1" applyFill="1"/>
    <xf numFmtId="0" fontId="18" fillId="2" borderId="8" xfId="0" applyFont="1" applyFill="1" applyBorder="1" applyAlignment="1">
      <alignment horizontal="left" vertical="center"/>
    </xf>
    <xf numFmtId="0" fontId="18" fillId="2" borderId="9" xfId="0" applyFont="1" applyFill="1" applyBorder="1" applyAlignment="1">
      <alignment horizontal="left" vertical="center"/>
    </xf>
    <xf numFmtId="0" fontId="18" fillId="2" borderId="10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center"/>
    </xf>
    <xf numFmtId="0" fontId="18" fillId="2" borderId="12" xfId="0" applyFont="1" applyFill="1" applyBorder="1" applyAlignment="1">
      <alignment horizontal="center"/>
    </xf>
    <xf numFmtId="0" fontId="18" fillId="2" borderId="13" xfId="0" applyFont="1" applyFill="1" applyBorder="1" applyAlignment="1">
      <alignment horizontal="center"/>
    </xf>
    <xf numFmtId="0" fontId="18" fillId="2" borderId="14" xfId="0" applyFont="1" applyFill="1" applyBorder="1" applyAlignment="1">
      <alignment horizontal="center"/>
    </xf>
    <xf numFmtId="0" fontId="18" fillId="2" borderId="15" xfId="0" applyFont="1" applyFill="1" applyBorder="1" applyAlignment="1">
      <alignment horizontal="center"/>
    </xf>
    <xf numFmtId="0" fontId="18" fillId="2" borderId="16" xfId="0" applyFont="1" applyFill="1" applyBorder="1"/>
    <xf numFmtId="0" fontId="18" fillId="2" borderId="17" xfId="0" applyFont="1" applyFill="1" applyBorder="1" applyAlignment="1">
      <alignment horizontal="left"/>
    </xf>
    <xf numFmtId="0" fontId="18" fillId="2" borderId="18" xfId="0" applyFont="1" applyFill="1" applyBorder="1" applyAlignment="1">
      <alignment horizontal="left" vertical="center"/>
    </xf>
    <xf numFmtId="0" fontId="18" fillId="2" borderId="19" xfId="0" applyFont="1" applyFill="1" applyBorder="1" applyAlignment="1">
      <alignment horizontal="left" vertical="center"/>
    </xf>
    <xf numFmtId="0" fontId="18" fillId="2" borderId="20" xfId="0" applyFont="1" applyFill="1" applyBorder="1" applyAlignment="1">
      <alignment horizontal="left" vertical="center"/>
    </xf>
    <xf numFmtId="0" fontId="18" fillId="2" borderId="21" xfId="0" applyFont="1" applyFill="1" applyBorder="1" applyAlignment="1">
      <alignment horizontal="center"/>
    </xf>
    <xf numFmtId="0" fontId="18" fillId="2" borderId="22" xfId="0" applyFont="1" applyFill="1" applyBorder="1" applyAlignment="1">
      <alignment horizontal="center"/>
    </xf>
    <xf numFmtId="0" fontId="18" fillId="2" borderId="23" xfId="0" applyFont="1" applyFill="1" applyBorder="1" applyAlignment="1">
      <alignment horizontal="center"/>
    </xf>
    <xf numFmtId="0" fontId="12" fillId="0" borderId="19" xfId="0" applyFont="1" applyBorder="1"/>
    <xf numFmtId="3" fontId="12" fillId="0" borderId="19" xfId="0" applyNumberFormat="1" applyFont="1" applyBorder="1" applyAlignment="1">
      <alignment horizontal="right"/>
    </xf>
    <xf numFmtId="3" fontId="19" fillId="2" borderId="13" xfId="0" applyNumberFormat="1" applyFont="1" applyFill="1" applyBorder="1" applyAlignment="1">
      <alignment horizontal="right"/>
    </xf>
    <xf numFmtId="0" fontId="12" fillId="0" borderId="18" xfId="0" applyFont="1" applyBorder="1" applyAlignment="1">
      <alignment horizontal="left"/>
    </xf>
    <xf numFmtId="0" fontId="12" fillId="0" borderId="19" xfId="0" applyFont="1" applyBorder="1" applyAlignment="1">
      <alignment horizontal="left"/>
    </xf>
    <xf numFmtId="3" fontId="12" fillId="0" borderId="22" xfId="0" applyNumberFormat="1" applyFont="1" applyBorder="1" applyAlignment="1">
      <alignment horizontal="right"/>
    </xf>
    <xf numFmtId="3" fontId="19" fillId="2" borderId="24" xfId="0" applyNumberFormat="1" applyFont="1" applyFill="1" applyBorder="1" applyAlignment="1">
      <alignment horizontal="right"/>
    </xf>
    <xf numFmtId="3" fontId="19" fillId="2" borderId="25" xfId="0" applyNumberFormat="1" applyFont="1" applyFill="1" applyBorder="1" applyAlignment="1">
      <alignment horizontal="right"/>
    </xf>
    <xf numFmtId="0" fontId="12" fillId="0" borderId="26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27" xfId="0" applyFont="1" applyBorder="1" applyAlignment="1">
      <alignment horizontal="left"/>
    </xf>
    <xf numFmtId="3" fontId="20" fillId="4" borderId="19" xfId="0" applyNumberFormat="1" applyFont="1" applyFill="1" applyBorder="1" applyAlignment="1">
      <alignment horizontal="right"/>
    </xf>
    <xf numFmtId="3" fontId="12" fillId="4" borderId="19" xfId="0" applyNumberFormat="1" applyFont="1" applyFill="1" applyBorder="1" applyAlignment="1">
      <alignment horizontal="right"/>
    </xf>
    <xf numFmtId="0" fontId="21" fillId="3" borderId="0" xfId="0" applyFont="1" applyFill="1"/>
    <xf numFmtId="0" fontId="1" fillId="0" borderId="0" xfId="0" applyFont="1"/>
    <xf numFmtId="0" fontId="12" fillId="0" borderId="28" xfId="0" applyFont="1" applyBorder="1" applyAlignment="1">
      <alignment horizontal="left"/>
    </xf>
    <xf numFmtId="0" fontId="12" fillId="0" borderId="29" xfId="0" applyFont="1" applyBorder="1" applyAlignment="1">
      <alignment horizontal="left"/>
    </xf>
    <xf numFmtId="0" fontId="19" fillId="2" borderId="30" xfId="0" applyFont="1" applyFill="1" applyBorder="1"/>
    <xf numFmtId="0" fontId="12" fillId="0" borderId="31" xfId="0" applyFont="1" applyBorder="1"/>
    <xf numFmtId="0" fontId="12" fillId="0" borderId="1" xfId="0" applyFont="1" applyBorder="1"/>
    <xf numFmtId="0" fontId="12" fillId="0" borderId="1" xfId="0" applyFont="1" applyBorder="1" applyAlignment="1">
      <alignment horizontal="right"/>
    </xf>
    <xf numFmtId="3" fontId="19" fillId="2" borderId="32" xfId="0" applyNumberFormat="1" applyFont="1" applyFill="1" applyBorder="1" applyAlignment="1">
      <alignment horizontal="right"/>
    </xf>
    <xf numFmtId="0" fontId="12" fillId="0" borderId="26" xfId="0" applyFont="1" applyBorder="1"/>
    <xf numFmtId="0" fontId="12" fillId="0" borderId="2" xfId="0" applyFont="1" applyBorder="1"/>
    <xf numFmtId="0" fontId="12" fillId="0" borderId="23" xfId="0" applyFont="1" applyBorder="1"/>
    <xf numFmtId="3" fontId="19" fillId="2" borderId="33" xfId="0" applyNumberFormat="1" applyFont="1" applyFill="1" applyBorder="1" applyAlignment="1">
      <alignment horizontal="right"/>
    </xf>
    <xf numFmtId="3" fontId="19" fillId="2" borderId="33" xfId="0" applyNumberFormat="1" applyFont="1" applyFill="1" applyBorder="1"/>
    <xf numFmtId="0" fontId="12" fillId="0" borderId="34" xfId="0" applyFont="1" applyBorder="1"/>
    <xf numFmtId="0" fontId="12" fillId="0" borderId="35" xfId="0" applyFont="1" applyBorder="1"/>
    <xf numFmtId="0" fontId="12" fillId="0" borderId="36" xfId="0" applyFont="1" applyBorder="1"/>
    <xf numFmtId="3" fontId="19" fillId="2" borderId="37" xfId="0" applyNumberFormat="1" applyFont="1" applyFill="1" applyBorder="1"/>
    <xf numFmtId="0" fontId="22" fillId="3" borderId="0" xfId="0" applyFont="1" applyFill="1"/>
    <xf numFmtId="0" fontId="23" fillId="3" borderId="0" xfId="0" applyFont="1" applyFill="1"/>
    <xf numFmtId="0" fontId="24" fillId="0" borderId="0" xfId="0" applyFont="1"/>
    <xf numFmtId="0" fontId="25" fillId="0" borderId="38" xfId="0" applyFont="1" applyBorder="1"/>
    <xf numFmtId="0" fontId="25" fillId="0" borderId="39" xfId="0" applyFont="1" applyBorder="1"/>
    <xf numFmtId="0" fontId="0" fillId="0" borderId="39" xfId="0" applyBorder="1"/>
    <xf numFmtId="0" fontId="25" fillId="0" borderId="4" xfId="0" applyFont="1" applyBorder="1" applyAlignment="1">
      <alignment horizontal="center"/>
    </xf>
    <xf numFmtId="0" fontId="23" fillId="0" borderId="26" xfId="0" applyFont="1" applyBorder="1"/>
    <xf numFmtId="0" fontId="23" fillId="0" borderId="2" xfId="0" applyFont="1" applyBorder="1"/>
    <xf numFmtId="0" fontId="26" fillId="0" borderId="2" xfId="0" applyFont="1" applyBorder="1"/>
    <xf numFmtId="0" fontId="17" fillId="0" borderId="2" xfId="0" applyFont="1" applyBorder="1" applyAlignment="1">
      <alignment horizontal="center"/>
    </xf>
    <xf numFmtId="3" fontId="27" fillId="2" borderId="33" xfId="0" applyNumberFormat="1" applyFont="1" applyFill="1" applyBorder="1" applyAlignment="1">
      <alignment horizontal="right"/>
    </xf>
    <xf numFmtId="0" fontId="12" fillId="0" borderId="12" xfId="0" applyFont="1" applyBorder="1"/>
    <xf numFmtId="3" fontId="19" fillId="2" borderId="23" xfId="0" applyNumberFormat="1" applyFont="1" applyFill="1" applyBorder="1" applyAlignment="1">
      <alignment horizontal="right"/>
    </xf>
    <xf numFmtId="0" fontId="13" fillId="0" borderId="40" xfId="0" applyFont="1" applyBorder="1"/>
    <xf numFmtId="3" fontId="13" fillId="5" borderId="41" xfId="0" applyNumberFormat="1" applyFont="1" applyFill="1" applyBorder="1" applyAlignment="1">
      <alignment horizontal="right"/>
    </xf>
    <xf numFmtId="3" fontId="19" fillId="2" borderId="42" xfId="0" applyNumberFormat="1" applyFont="1" applyFill="1" applyBorder="1" applyAlignment="1">
      <alignment horizontal="right"/>
    </xf>
    <xf numFmtId="0" fontId="19" fillId="2" borderId="43" xfId="0" applyFont="1" applyFill="1" applyBorder="1"/>
    <xf numFmtId="0" fontId="19" fillId="2" borderId="44" xfId="0" quotePrefix="1" applyFont="1" applyFill="1" applyBorder="1" applyAlignment="1">
      <alignment horizontal="left"/>
    </xf>
    <xf numFmtId="0" fontId="19" fillId="2" borderId="42" xfId="0" quotePrefix="1" applyFont="1" applyFill="1" applyBorder="1" applyAlignment="1">
      <alignment horizontal="left"/>
    </xf>
    <xf numFmtId="0" fontId="13" fillId="0" borderId="45" xfId="0" applyFont="1" applyBorder="1"/>
    <xf numFmtId="0" fontId="13" fillId="0" borderId="0" xfId="0" applyFont="1"/>
    <xf numFmtId="0" fontId="13" fillId="0" borderId="46" xfId="0" applyFont="1" applyBorder="1"/>
    <xf numFmtId="3" fontId="19" fillId="2" borderId="14" xfId="0" applyNumberFormat="1" applyFont="1" applyFill="1" applyBorder="1" applyAlignment="1">
      <alignment horizontal="center"/>
    </xf>
    <xf numFmtId="0" fontId="13" fillId="0" borderId="47" xfId="0" applyFont="1" applyBorder="1"/>
    <xf numFmtId="0" fontId="13" fillId="0" borderId="3" xfId="0" applyFont="1" applyBorder="1"/>
    <xf numFmtId="0" fontId="13" fillId="0" borderId="17" xfId="0" applyFont="1" applyBorder="1"/>
    <xf numFmtId="3" fontId="19" fillId="2" borderId="48" xfId="0" applyNumberFormat="1" applyFont="1" applyFill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23" fillId="0" borderId="34" xfId="0" applyFont="1" applyBorder="1"/>
    <xf numFmtId="0" fontId="23" fillId="0" borderId="35" xfId="0" applyFont="1" applyBorder="1"/>
    <xf numFmtId="0" fontId="0" fillId="0" borderId="35" xfId="0" applyBorder="1"/>
    <xf numFmtId="0" fontId="0" fillId="0" borderId="35" xfId="0" applyBorder="1" applyAlignment="1">
      <alignment horizontal="center"/>
    </xf>
    <xf numFmtId="0" fontId="28" fillId="0" borderId="0" xfId="0" applyFont="1"/>
    <xf numFmtId="0" fontId="23" fillId="6" borderId="0" xfId="0" applyFont="1" applyFill="1"/>
    <xf numFmtId="0" fontId="0" fillId="6" borderId="0" xfId="0" applyFill="1"/>
    <xf numFmtId="0" fontId="0" fillId="6" borderId="0" xfId="0" applyFill="1" applyAlignment="1">
      <alignment horizontal="center"/>
    </xf>
    <xf numFmtId="0" fontId="0" fillId="7" borderId="0" xfId="0" applyFill="1"/>
    <xf numFmtId="0" fontId="28" fillId="7" borderId="0" xfId="0" applyFont="1" applyFill="1"/>
    <xf numFmtId="0" fontId="23" fillId="7" borderId="0" xfId="0" applyFont="1" applyFill="1"/>
    <xf numFmtId="0" fontId="0" fillId="7" borderId="0" xfId="0" applyFill="1" applyAlignment="1">
      <alignment horizontal="center"/>
    </xf>
    <xf numFmtId="164" fontId="30" fillId="0" borderId="0" xfId="2" applyFont="1" applyBorder="1" applyAlignment="1"/>
    <xf numFmtId="0" fontId="28" fillId="0" borderId="0" xfId="0" applyFont="1" applyAlignment="1" applyProtection="1">
      <alignment horizontal="left"/>
      <protection locked="0"/>
    </xf>
    <xf numFmtId="164" fontId="30" fillId="0" borderId="38" xfId="2" applyFont="1" applyBorder="1" applyAlignment="1">
      <alignment horizontal="center"/>
    </xf>
    <xf numFmtId="164" fontId="30" fillId="0" borderId="39" xfId="2" applyFont="1" applyBorder="1" applyAlignment="1">
      <alignment horizontal="center"/>
    </xf>
    <xf numFmtId="164" fontId="30" fillId="0" borderId="7" xfId="2" applyFont="1" applyBorder="1" applyAlignment="1">
      <alignment horizontal="center"/>
    </xf>
    <xf numFmtId="0" fontId="19" fillId="2" borderId="38" xfId="0" applyFont="1" applyFill="1" applyBorder="1" applyAlignment="1">
      <alignment horizontal="left"/>
    </xf>
    <xf numFmtId="0" fontId="19" fillId="2" borderId="4" xfId="0" applyFont="1" applyFill="1" applyBorder="1" applyAlignment="1">
      <alignment horizontal="center" vertical="center" wrapText="1"/>
    </xf>
    <xf numFmtId="0" fontId="19" fillId="2" borderId="43" xfId="0" applyFont="1" applyFill="1" applyBorder="1" applyAlignment="1">
      <alignment vertical="center" wrapText="1"/>
    </xf>
    <xf numFmtId="0" fontId="19" fillId="2" borderId="44" xfId="0" applyFont="1" applyFill="1" applyBorder="1" applyAlignment="1">
      <alignment horizontal="center"/>
    </xf>
    <xf numFmtId="0" fontId="19" fillId="2" borderId="42" xfId="0" applyFont="1" applyFill="1" applyBorder="1" applyAlignment="1">
      <alignment horizontal="center"/>
    </xf>
    <xf numFmtId="0" fontId="19" fillId="2" borderId="49" xfId="0" applyFont="1" applyFill="1" applyBorder="1" applyAlignment="1">
      <alignment horizont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wrapText="1"/>
    </xf>
    <xf numFmtId="0" fontId="31" fillId="2" borderId="50" xfId="0" applyFont="1" applyFill="1" applyBorder="1" applyAlignment="1">
      <alignment horizontal="center" vertical="center" wrapText="1"/>
    </xf>
    <xf numFmtId="0" fontId="19" fillId="2" borderId="31" xfId="0" applyFont="1" applyFill="1" applyBorder="1" applyAlignment="1">
      <alignment horizontal="left"/>
    </xf>
    <xf numFmtId="0" fontId="19" fillId="2" borderId="48" xfId="0" applyFont="1" applyFill="1" applyBorder="1" applyAlignment="1">
      <alignment horizontal="center" vertical="center" wrapText="1"/>
    </xf>
    <xf numFmtId="0" fontId="19" fillId="2" borderId="40" xfId="0" applyFont="1" applyFill="1" applyBorder="1" applyAlignment="1">
      <alignment horizontal="center" vertical="center" wrapText="1"/>
    </xf>
    <xf numFmtId="0" fontId="19" fillId="2" borderId="41" xfId="0" applyFont="1" applyFill="1" applyBorder="1" applyAlignment="1">
      <alignment horizontal="center" wrapText="1"/>
    </xf>
    <xf numFmtId="0" fontId="19" fillId="2" borderId="51" xfId="0" applyFont="1" applyFill="1" applyBorder="1" applyAlignment="1">
      <alignment horizontal="center"/>
    </xf>
    <xf numFmtId="0" fontId="19" fillId="2" borderId="27" xfId="0" applyFont="1" applyFill="1" applyBorder="1" applyAlignment="1">
      <alignment horizontal="center" wrapText="1"/>
    </xf>
    <xf numFmtId="0" fontId="19" fillId="2" borderId="19" xfId="0" applyFont="1" applyFill="1" applyBorder="1" applyAlignment="1">
      <alignment horizontal="center" vertical="center" wrapText="1"/>
    </xf>
    <xf numFmtId="0" fontId="19" fillId="2" borderId="19" xfId="0" applyFont="1" applyFill="1" applyBorder="1" applyAlignment="1">
      <alignment horizontal="center" wrapText="1"/>
    </xf>
    <xf numFmtId="0" fontId="31" fillId="2" borderId="24" xfId="0" applyFont="1" applyFill="1" applyBorder="1" applyAlignment="1">
      <alignment horizontal="center" vertical="center" wrapText="1"/>
    </xf>
    <xf numFmtId="0" fontId="32" fillId="0" borderId="18" xfId="0" applyFont="1" applyBorder="1"/>
    <xf numFmtId="3" fontId="33" fillId="0" borderId="21" xfId="3" applyNumberFormat="1" applyFont="1" applyBorder="1" applyProtection="1"/>
    <xf numFmtId="3" fontId="33" fillId="0" borderId="52" xfId="3" applyNumberFormat="1" applyFont="1" applyBorder="1" applyAlignment="1" applyProtection="1"/>
    <xf numFmtId="3" fontId="33" fillId="0" borderId="22" xfId="3" applyNumberFormat="1" applyFont="1" applyBorder="1" applyAlignment="1" applyProtection="1"/>
    <xf numFmtId="0" fontId="33" fillId="0" borderId="22" xfId="0" applyFont="1" applyBorder="1"/>
    <xf numFmtId="3" fontId="19" fillId="2" borderId="53" xfId="3" applyNumberFormat="1" applyFont="1" applyFill="1" applyBorder="1"/>
    <xf numFmtId="3" fontId="33" fillId="0" borderId="27" xfId="3" applyNumberFormat="1" applyFont="1" applyBorder="1" applyProtection="1">
      <protection locked="0"/>
    </xf>
    <xf numFmtId="3" fontId="33" fillId="0" borderId="19" xfId="3" applyNumberFormat="1" applyFont="1" applyBorder="1" applyProtection="1">
      <protection locked="0"/>
    </xf>
    <xf numFmtId="3" fontId="33" fillId="2" borderId="19" xfId="3" applyNumberFormat="1" applyFont="1" applyFill="1" applyBorder="1" applyProtection="1">
      <protection locked="0"/>
    </xf>
    <xf numFmtId="165" fontId="33" fillId="2" borderId="19" xfId="3" applyNumberFormat="1" applyFont="1" applyFill="1" applyBorder="1" applyAlignment="1" applyProtection="1">
      <protection locked="0"/>
    </xf>
    <xf numFmtId="165" fontId="33" fillId="2" borderId="19" xfId="3" applyNumberFormat="1" applyFont="1" applyFill="1" applyBorder="1" applyProtection="1">
      <protection locked="0"/>
    </xf>
    <xf numFmtId="3" fontId="33" fillId="0" borderId="24" xfId="0" applyNumberFormat="1" applyFont="1" applyBorder="1" applyProtection="1">
      <protection locked="0"/>
    </xf>
    <xf numFmtId="3" fontId="33" fillId="0" borderId="20" xfId="3" applyNumberFormat="1" applyFont="1" applyBorder="1" applyProtection="1"/>
    <xf numFmtId="3" fontId="19" fillId="2" borderId="24" xfId="3" applyNumberFormat="1" applyFont="1" applyFill="1" applyBorder="1"/>
    <xf numFmtId="0" fontId="3" fillId="0" borderId="0" xfId="0" applyFont="1"/>
    <xf numFmtId="0" fontId="29" fillId="0" borderId="18" xfId="0" applyFont="1" applyBorder="1"/>
    <xf numFmtId="0" fontId="34" fillId="0" borderId="38" xfId="0" applyFont="1" applyBorder="1" applyAlignment="1">
      <alignment horizontal="left" wrapText="1"/>
    </xf>
    <xf numFmtId="0" fontId="34" fillId="0" borderId="39" xfId="0" applyFont="1" applyBorder="1" applyAlignment="1">
      <alignment horizontal="left" wrapText="1"/>
    </xf>
    <xf numFmtId="0" fontId="34" fillId="0" borderId="7" xfId="0" applyFont="1" applyBorder="1" applyAlignment="1">
      <alignment horizontal="left" wrapText="1"/>
    </xf>
    <xf numFmtId="0" fontId="34" fillId="0" borderId="38" xfId="0" applyFont="1" applyBorder="1" applyAlignment="1">
      <alignment horizontal="left" vertical="top" wrapText="1"/>
    </xf>
    <xf numFmtId="0" fontId="34" fillId="0" borderId="39" xfId="0" applyFont="1" applyBorder="1" applyAlignment="1">
      <alignment horizontal="left" vertical="top" wrapText="1"/>
    </xf>
    <xf numFmtId="0" fontId="34" fillId="0" borderId="7" xfId="0" applyFont="1" applyBorder="1" applyAlignment="1">
      <alignment horizontal="left" vertical="top" wrapText="1"/>
    </xf>
    <xf numFmtId="0" fontId="34" fillId="0" borderId="45" xfId="0" applyFont="1" applyBorder="1" applyAlignment="1">
      <alignment horizontal="left" wrapText="1"/>
    </xf>
    <xf numFmtId="0" fontId="34" fillId="0" borderId="0" xfId="0" applyFont="1" applyAlignment="1">
      <alignment horizontal="left" wrapText="1"/>
    </xf>
    <xf numFmtId="0" fontId="34" fillId="0" borderId="46" xfId="0" applyFont="1" applyBorder="1" applyAlignment="1">
      <alignment horizontal="left" wrapText="1"/>
    </xf>
    <xf numFmtId="0" fontId="34" fillId="0" borderId="45" xfId="0" applyFont="1" applyBorder="1" applyAlignment="1">
      <alignment horizontal="left" vertical="top" wrapText="1"/>
    </xf>
    <xf numFmtId="0" fontId="34" fillId="0" borderId="0" xfId="0" applyFont="1" applyAlignment="1">
      <alignment horizontal="left" vertical="top" wrapText="1"/>
    </xf>
    <xf numFmtId="0" fontId="34" fillId="0" borderId="46" xfId="0" applyFont="1" applyBorder="1" applyAlignment="1">
      <alignment horizontal="left" vertical="top" wrapText="1"/>
    </xf>
    <xf numFmtId="0" fontId="34" fillId="0" borderId="47" xfId="0" applyFont="1" applyBorder="1" applyAlignment="1">
      <alignment horizontal="left" wrapText="1"/>
    </xf>
    <xf numFmtId="0" fontId="34" fillId="0" borderId="3" xfId="0" applyFont="1" applyBorder="1" applyAlignment="1">
      <alignment horizontal="left" wrapText="1"/>
    </xf>
    <xf numFmtId="0" fontId="34" fillId="0" borderId="17" xfId="0" applyFont="1" applyBorder="1" applyAlignment="1">
      <alignment horizontal="left" wrapText="1"/>
    </xf>
    <xf numFmtId="0" fontId="34" fillId="0" borderId="47" xfId="0" applyFont="1" applyBorder="1" applyAlignment="1">
      <alignment horizontal="left" vertical="top" wrapText="1"/>
    </xf>
    <xf numFmtId="0" fontId="34" fillId="0" borderId="3" xfId="0" applyFont="1" applyBorder="1" applyAlignment="1">
      <alignment horizontal="left" vertical="top" wrapText="1"/>
    </xf>
    <xf numFmtId="0" fontId="34" fillId="0" borderId="17" xfId="0" applyFont="1" applyBorder="1" applyAlignment="1">
      <alignment horizontal="left" vertical="top" wrapText="1"/>
    </xf>
    <xf numFmtId="18" fontId="0" fillId="0" borderId="0" xfId="0" applyNumberFormat="1"/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45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46" xfId="0" applyBorder="1" applyAlignment="1">
      <alignment horizontal="left" vertical="top" wrapText="1"/>
    </xf>
    <xf numFmtId="0" fontId="0" fillId="0" borderId="47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18" fillId="2" borderId="28" xfId="0" applyFont="1" applyFill="1" applyBorder="1"/>
    <xf numFmtId="3" fontId="31" fillId="2" borderId="54" xfId="3" applyNumberFormat="1" applyFont="1" applyFill="1" applyBorder="1"/>
    <xf numFmtId="3" fontId="31" fillId="2" borderId="28" xfId="3" applyNumberFormat="1" applyFont="1" applyFill="1" applyBorder="1"/>
    <xf numFmtId="3" fontId="31" fillId="2" borderId="29" xfId="3" applyNumberFormat="1" applyFont="1" applyFill="1" applyBorder="1"/>
    <xf numFmtId="3" fontId="31" fillId="2" borderId="55" xfId="3" applyNumberFormat="1" applyFont="1" applyFill="1" applyBorder="1"/>
    <xf numFmtId="4" fontId="31" fillId="2" borderId="29" xfId="3" applyNumberFormat="1" applyFont="1" applyFill="1" applyBorder="1"/>
    <xf numFmtId="4" fontId="31" fillId="2" borderId="30" xfId="3" applyNumberFormat="1" applyFont="1" applyFill="1" applyBorder="1"/>
    <xf numFmtId="0" fontId="10" fillId="0" borderId="45" xfId="0" applyFont="1" applyBorder="1"/>
    <xf numFmtId="166" fontId="10" fillId="0" borderId="0" xfId="0" applyNumberFormat="1" applyFont="1"/>
    <xf numFmtId="0" fontId="30" fillId="0" borderId="0" xfId="0" applyFont="1" applyAlignment="1">
      <alignment horizontal="center"/>
    </xf>
    <xf numFmtId="0" fontId="30" fillId="0" borderId="0" xfId="0" applyFont="1"/>
    <xf numFmtId="0" fontId="13" fillId="0" borderId="0" xfId="0" applyFont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50" xfId="0" applyFont="1" applyFill="1" applyBorder="1" applyAlignment="1">
      <alignment horizontal="center"/>
    </xf>
    <xf numFmtId="0" fontId="2" fillId="0" borderId="27" xfId="0" applyFont="1" applyBorder="1"/>
    <xf numFmtId="0" fontId="36" fillId="0" borderId="0" xfId="0" applyFont="1"/>
    <xf numFmtId="0" fontId="12" fillId="0" borderId="0" xfId="0" applyFont="1"/>
    <xf numFmtId="0" fontId="18" fillId="2" borderId="12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9" fillId="2" borderId="56" xfId="0" applyFont="1" applyFill="1" applyBorder="1"/>
    <xf numFmtId="0" fontId="19" fillId="2" borderId="12" xfId="0" applyFont="1" applyFill="1" applyBorder="1"/>
    <xf numFmtId="0" fontId="19" fillId="2" borderId="12" xfId="0" applyFont="1" applyFill="1" applyBorder="1" applyAlignment="1">
      <alignment horizontal="left"/>
    </xf>
    <xf numFmtId="0" fontId="19" fillId="2" borderId="57" xfId="0" applyFont="1" applyFill="1" applyBorder="1" applyAlignment="1">
      <alignment horizontal="center"/>
    </xf>
    <xf numFmtId="0" fontId="19" fillId="2" borderId="58" xfId="0" applyFont="1" applyFill="1" applyBorder="1"/>
    <xf numFmtId="0" fontId="19" fillId="2" borderId="5" xfId="0" applyFont="1" applyFill="1" applyBorder="1" applyAlignment="1">
      <alignment horizontal="center" vertical="center"/>
    </xf>
    <xf numFmtId="0" fontId="12" fillId="0" borderId="10" xfId="0" applyFont="1" applyBorder="1" applyAlignment="1">
      <alignment horizontal="left"/>
    </xf>
    <xf numFmtId="0" fontId="36" fillId="0" borderId="8" xfId="0" applyFont="1" applyBorder="1"/>
    <xf numFmtId="0" fontId="36" fillId="0" borderId="9" xfId="0" applyFont="1" applyBorder="1"/>
    <xf numFmtId="0" fontId="36" fillId="0" borderId="50" xfId="0" applyFont="1" applyBorder="1"/>
    <xf numFmtId="3" fontId="19" fillId="2" borderId="13" xfId="0" applyNumberFormat="1" applyFont="1" applyFill="1" applyBorder="1"/>
    <xf numFmtId="0" fontId="19" fillId="2" borderId="15" xfId="0" applyFont="1" applyFill="1" applyBorder="1" applyAlignment="1">
      <alignment horizontal="center" vertical="center"/>
    </xf>
    <xf numFmtId="0" fontId="12" fillId="0" borderId="20" xfId="0" applyFont="1" applyBorder="1" applyAlignment="1">
      <alignment horizontal="left"/>
    </xf>
    <xf numFmtId="0" fontId="36" fillId="0" borderId="18" xfId="0" applyFont="1" applyBorder="1"/>
    <xf numFmtId="0" fontId="36" fillId="0" borderId="19" xfId="0" applyFont="1" applyBorder="1"/>
    <xf numFmtId="0" fontId="36" fillId="0" borderId="24" xfId="0" applyFont="1" applyBorder="1"/>
    <xf numFmtId="3" fontId="19" fillId="2" borderId="23" xfId="0" applyNumberFormat="1" applyFont="1" applyFill="1" applyBorder="1"/>
    <xf numFmtId="0" fontId="19" fillId="2" borderId="59" xfId="0" applyFont="1" applyFill="1" applyBorder="1" applyAlignment="1">
      <alignment horizontal="center" vertical="center"/>
    </xf>
    <xf numFmtId="0" fontId="19" fillId="2" borderId="54" xfId="0" applyFont="1" applyFill="1" applyBorder="1" applyAlignment="1">
      <alignment horizontal="left"/>
    </xf>
    <xf numFmtId="0" fontId="19" fillId="2" borderId="28" xfId="0" applyFont="1" applyFill="1" applyBorder="1"/>
    <xf numFmtId="0" fontId="19" fillId="2" borderId="29" xfId="0" applyFont="1" applyFill="1" applyBorder="1"/>
    <xf numFmtId="3" fontId="19" fillId="2" borderId="36" xfId="0" applyNumberFormat="1" applyFont="1" applyFill="1" applyBorder="1"/>
    <xf numFmtId="0" fontId="13" fillId="5" borderId="5" xfId="0" applyFont="1" applyFill="1" applyBorder="1" applyAlignment="1">
      <alignment vertical="center"/>
    </xf>
    <xf numFmtId="0" fontId="12" fillId="0" borderId="60" xfId="0" applyFont="1" applyBorder="1" applyAlignment="1">
      <alignment horizontal="left"/>
    </xf>
    <xf numFmtId="0" fontId="36" fillId="0" borderId="5" xfId="0" applyFont="1" applyBorder="1"/>
    <xf numFmtId="0" fontId="36" fillId="0" borderId="61" xfId="0" applyFont="1" applyBorder="1"/>
    <xf numFmtId="0" fontId="36" fillId="0" borderId="6" xfId="0" applyFont="1" applyBorder="1"/>
    <xf numFmtId="3" fontId="19" fillId="2" borderId="7" xfId="0" applyNumberFormat="1" applyFont="1" applyFill="1" applyBorder="1"/>
    <xf numFmtId="0" fontId="19" fillId="2" borderId="4" xfId="0" applyFont="1" applyFill="1" applyBorder="1" applyAlignment="1">
      <alignment horizontal="center" vertical="center"/>
    </xf>
    <xf numFmtId="0" fontId="12" fillId="0" borderId="62" xfId="0" applyFont="1" applyBorder="1" applyAlignment="1">
      <alignment horizontal="left"/>
    </xf>
    <xf numFmtId="0" fontId="19" fillId="2" borderId="14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19" fillId="2" borderId="48" xfId="0" applyFont="1" applyFill="1" applyBorder="1" applyAlignment="1">
      <alignment horizontal="center" vertical="center"/>
    </xf>
    <xf numFmtId="0" fontId="19" fillId="2" borderId="35" xfId="0" applyFont="1" applyFill="1" applyBorder="1" applyAlignment="1">
      <alignment horizontal="left"/>
    </xf>
    <xf numFmtId="1" fontId="19" fillId="2" borderId="28" xfId="0" applyNumberFormat="1" applyFont="1" applyFill="1" applyBorder="1"/>
    <xf numFmtId="1" fontId="19" fillId="2" borderId="29" xfId="0" applyNumberFormat="1" applyFont="1" applyFill="1" applyBorder="1"/>
    <xf numFmtId="1" fontId="19" fillId="2" borderId="30" xfId="0" applyNumberFormat="1" applyFont="1" applyFill="1" applyBorder="1"/>
    <xf numFmtId="1" fontId="0" fillId="0" borderId="0" xfId="0" applyNumberFormat="1"/>
    <xf numFmtId="0" fontId="36" fillId="0" borderId="28" xfId="0" applyFont="1" applyBorder="1"/>
    <xf numFmtId="0" fontId="12" fillId="0" borderId="54" xfId="0" applyFont="1" applyBorder="1" applyAlignment="1">
      <alignment horizontal="left"/>
    </xf>
    <xf numFmtId="0" fontId="36" fillId="0" borderId="29" xfId="0" applyFont="1" applyBorder="1"/>
    <xf numFmtId="0" fontId="36" fillId="0" borderId="30" xfId="0" applyFont="1" applyBorder="1"/>
    <xf numFmtId="0" fontId="30" fillId="0" borderId="63" xfId="0" applyFont="1" applyBorder="1" applyAlignment="1">
      <alignment horizontal="center"/>
    </xf>
    <xf numFmtId="0" fontId="30" fillId="0" borderId="62" xfId="0" applyFont="1" applyBorder="1" applyAlignment="1">
      <alignment horizontal="center"/>
    </xf>
    <xf numFmtId="0" fontId="30" fillId="0" borderId="13" xfId="0" applyFont="1" applyBorder="1" applyAlignment="1">
      <alignment horizontal="center"/>
    </xf>
    <xf numFmtId="1" fontId="33" fillId="0" borderId="20" xfId="3" applyNumberFormat="1" applyFont="1" applyBorder="1" applyAlignment="1" applyProtection="1">
      <alignment horizontal="right"/>
    </xf>
    <xf numFmtId="1" fontId="33" fillId="0" borderId="23" xfId="3" applyNumberFormat="1" applyFont="1" applyBorder="1" applyAlignment="1" applyProtection="1">
      <alignment horizontal="right"/>
    </xf>
    <xf numFmtId="164" fontId="33" fillId="0" borderId="20" xfId="3" applyNumberFormat="1" applyFont="1" applyBorder="1" applyAlignment="1" applyProtection="1">
      <alignment horizontal="left"/>
    </xf>
    <xf numFmtId="164" fontId="33" fillId="0" borderId="23" xfId="3" applyNumberFormat="1" applyFont="1" applyBorder="1" applyAlignment="1" applyProtection="1">
      <alignment horizontal="left"/>
    </xf>
    <xf numFmtId="0" fontId="19" fillId="2" borderId="18" xfId="0" applyFont="1" applyFill="1" applyBorder="1" applyAlignment="1">
      <alignment horizontal="left"/>
    </xf>
    <xf numFmtId="0" fontId="19" fillId="2" borderId="19" xfId="0" applyFont="1" applyFill="1" applyBorder="1" applyAlignment="1">
      <alignment horizontal="left"/>
    </xf>
    <xf numFmtId="164" fontId="19" fillId="2" borderId="19" xfId="3" applyNumberFormat="1" applyFont="1" applyFill="1" applyBorder="1" applyAlignment="1">
      <alignment horizontal="left"/>
    </xf>
    <xf numFmtId="164" fontId="19" fillId="2" borderId="24" xfId="3" applyNumberFormat="1" applyFont="1" applyFill="1" applyBorder="1" applyAlignment="1">
      <alignment horizontal="left"/>
    </xf>
    <xf numFmtId="0" fontId="8" fillId="0" borderId="0" xfId="0" applyFont="1"/>
    <xf numFmtId="164" fontId="33" fillId="0" borderId="19" xfId="3" applyNumberFormat="1" applyFont="1" applyBorder="1" applyAlignment="1" applyProtection="1">
      <alignment horizontal="left"/>
    </xf>
    <xf numFmtId="164" fontId="33" fillId="0" borderId="24" xfId="3" applyNumberFormat="1" applyFont="1" applyBorder="1" applyAlignment="1" applyProtection="1">
      <alignment horizontal="left"/>
    </xf>
    <xf numFmtId="164" fontId="33" fillId="0" borderId="29" xfId="3" applyNumberFormat="1" applyFont="1" applyBorder="1" applyAlignment="1" applyProtection="1">
      <alignment horizontal="left"/>
    </xf>
    <xf numFmtId="164" fontId="33" fillId="0" borderId="30" xfId="3" applyNumberFormat="1" applyFont="1" applyBorder="1" applyAlignment="1" applyProtection="1">
      <alignment horizontal="left"/>
    </xf>
    <xf numFmtId="0" fontId="0" fillId="0" borderId="63" xfId="0" applyBorder="1" applyAlignment="1" applyProtection="1">
      <alignment horizontal="center"/>
      <protection locked="0"/>
    </xf>
    <xf numFmtId="0" fontId="0" fillId="0" borderId="6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16" fontId="0" fillId="0" borderId="63" xfId="0" applyNumberFormat="1" applyBorder="1" applyAlignment="1" applyProtection="1">
      <alignment horizontal="center"/>
      <protection locked="0"/>
    </xf>
    <xf numFmtId="16" fontId="0" fillId="0" borderId="62" xfId="0" applyNumberFormat="1" applyBorder="1" applyAlignment="1" applyProtection="1">
      <alignment horizontal="center"/>
      <protection locked="0"/>
    </xf>
    <xf numFmtId="16" fontId="0" fillId="0" borderId="13" xfId="0" applyNumberFormat="1" applyBorder="1" applyAlignment="1" applyProtection="1">
      <alignment horizontal="center"/>
      <protection locked="0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2" fillId="0" borderId="31" xfId="0" applyFont="1" applyBorder="1" applyAlignment="1" applyProtection="1">
      <alignment vertical="top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25" xfId="0" applyBorder="1" applyAlignment="1" applyProtection="1">
      <alignment horizontal="left"/>
      <protection locked="0"/>
    </xf>
    <xf numFmtId="0" fontId="0" fillId="0" borderId="34" xfId="0" applyBorder="1" applyAlignment="1" applyProtection="1">
      <alignment horizontal="center"/>
      <protection locked="0"/>
    </xf>
    <xf numFmtId="0" fontId="0" fillId="0" borderId="35" xfId="0" applyBorder="1" applyAlignment="1" applyProtection="1">
      <alignment horizontal="center"/>
      <protection locked="0"/>
    </xf>
    <xf numFmtId="0" fontId="0" fillId="0" borderId="36" xfId="0" applyBorder="1" applyAlignment="1" applyProtection="1">
      <alignment horizontal="center"/>
      <protection locked="0"/>
    </xf>
    <xf numFmtId="0" fontId="37" fillId="0" borderId="0" xfId="0" applyFont="1" applyAlignment="1">
      <alignment horizontal="left"/>
    </xf>
  </cellXfs>
  <cellStyles count="4">
    <cellStyle name="Hyperlink" xfId="1" builtinId="8"/>
    <cellStyle name="Millares 2" xfId="3" xr:uid="{9DC6B522-7D22-4125-9DBC-ECCE70F53967}"/>
    <cellStyle name="Moneda 2" xfId="2" xr:uid="{8CF50543-28E9-443F-8CD4-100AFE20081F}"/>
    <cellStyle name="Normal" xfId="0" builtinId="0"/>
  </cellStyles>
  <dxfs count="1"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54</xdr:row>
      <xdr:rowOff>91107</xdr:rowOff>
    </xdr:from>
    <xdr:to>
      <xdr:col>2</xdr:col>
      <xdr:colOff>104775</xdr:colOff>
      <xdr:row>56</xdr:row>
      <xdr:rowOff>99390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F8349B6C-744A-4AC0-8EE9-93EEDC0C74E3}"/>
            </a:ext>
          </a:extLst>
        </xdr:cNvPr>
        <xdr:cNvGrpSpPr>
          <a:grpSpLocks noChangeAspect="1"/>
        </xdr:cNvGrpSpPr>
      </xdr:nvGrpSpPr>
      <xdr:grpSpPr bwMode="auto">
        <a:xfrm>
          <a:off x="114300" y="10787682"/>
          <a:ext cx="2114550" cy="427383"/>
          <a:chOff x="2279" y="2447"/>
          <a:chExt cx="4443" cy="1235"/>
        </a:xfrm>
      </xdr:grpSpPr>
      <xdr:sp macro="" textlink="">
        <xdr:nvSpPr>
          <xdr:cNvPr id="3" name="AutoShape 2">
            <a:extLst>
              <a:ext uri="{FF2B5EF4-FFF2-40B4-BE49-F238E27FC236}">
                <a16:creationId xmlns:a16="http://schemas.microsoft.com/office/drawing/2014/main" id="{8778EBE2-FA7F-63B3-F5FD-022064725DA2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2279" y="2447"/>
            <a:ext cx="4443" cy="12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AutoShape 3">
            <a:extLst>
              <a:ext uri="{FF2B5EF4-FFF2-40B4-BE49-F238E27FC236}">
                <a16:creationId xmlns:a16="http://schemas.microsoft.com/office/drawing/2014/main" id="{37334CD0-520B-CED0-9695-8E561A84E75A}"/>
              </a:ext>
            </a:extLst>
          </xdr:cNvPr>
          <xdr:cNvSpPr>
            <a:spLocks noChangeArrowheads="1"/>
          </xdr:cNvSpPr>
        </xdr:nvSpPr>
        <xdr:spPr bwMode="auto">
          <a:xfrm>
            <a:off x="3198" y="2447"/>
            <a:ext cx="1992" cy="155"/>
          </a:xfrm>
          <a:prstGeom prst="rightArrow">
            <a:avLst>
              <a:gd name="adj1" fmla="val 50000"/>
              <a:gd name="adj2" fmla="val 32129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" name="AutoShape 4">
            <a:extLst>
              <a:ext uri="{FF2B5EF4-FFF2-40B4-BE49-F238E27FC236}">
                <a16:creationId xmlns:a16="http://schemas.microsoft.com/office/drawing/2014/main" id="{20CEE13E-1C09-2FA1-98B1-135F5DBBE602}"/>
              </a:ext>
            </a:extLst>
          </xdr:cNvPr>
          <xdr:cNvSpPr>
            <a:spLocks noChangeArrowheads="1"/>
          </xdr:cNvSpPr>
        </xdr:nvSpPr>
        <xdr:spPr bwMode="auto">
          <a:xfrm>
            <a:off x="5190" y="2602"/>
            <a:ext cx="153" cy="1080"/>
          </a:xfrm>
          <a:prstGeom prst="downArrow">
            <a:avLst>
              <a:gd name="adj1" fmla="val 50000"/>
              <a:gd name="adj2" fmla="val 176471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3</xdr:col>
      <xdr:colOff>57149</xdr:colOff>
      <xdr:row>0</xdr:row>
      <xdr:rowOff>58737</xdr:rowOff>
    </xdr:from>
    <xdr:to>
      <xdr:col>6</xdr:col>
      <xdr:colOff>500063</xdr:colOff>
      <xdr:row>3</xdr:row>
      <xdr:rowOff>115886</xdr:rowOff>
    </xdr:to>
    <xdr:pic>
      <xdr:nvPicPr>
        <xdr:cNvPr id="6" name="Picture 25" descr="LOGO DERECHO">
          <a:extLst>
            <a:ext uri="{FF2B5EF4-FFF2-40B4-BE49-F238E27FC236}">
              <a16:creationId xmlns:a16="http://schemas.microsoft.com/office/drawing/2014/main" id="{11158E16-C2A3-455C-8103-AA95F3657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0824" y="58737"/>
          <a:ext cx="1995489" cy="685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7" name="AutoShape 22">
          <a:extLst>
            <a:ext uri="{FF2B5EF4-FFF2-40B4-BE49-F238E27FC236}">
              <a16:creationId xmlns:a16="http://schemas.microsoft.com/office/drawing/2014/main" id="{99DE84B1-4ECF-4A27-AC07-A65B5AE7FFCE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963275"/>
          <a:ext cx="21145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8" name="AutoShape 52">
          <a:extLst>
            <a:ext uri="{FF2B5EF4-FFF2-40B4-BE49-F238E27FC236}">
              <a16:creationId xmlns:a16="http://schemas.microsoft.com/office/drawing/2014/main" id="{2D95D588-4A04-4E69-971A-462532346993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963275"/>
          <a:ext cx="21145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104775</xdr:colOff>
      <xdr:row>55</xdr:row>
      <xdr:rowOff>66675</xdr:rowOff>
    </xdr:from>
    <xdr:to>
      <xdr:col>2</xdr:col>
      <xdr:colOff>95250</xdr:colOff>
      <xdr:row>57</xdr:row>
      <xdr:rowOff>28575</xdr:rowOff>
    </xdr:to>
    <xdr:sp macro="" textlink="">
      <xdr:nvSpPr>
        <xdr:cNvPr id="9" name="AutoShape 62">
          <a:extLst>
            <a:ext uri="{FF2B5EF4-FFF2-40B4-BE49-F238E27FC236}">
              <a16:creationId xmlns:a16="http://schemas.microsoft.com/office/drawing/2014/main" id="{87155AF3-F8EA-41DF-9849-E3BA1A0FCE09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972800"/>
          <a:ext cx="21145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STADISTICAS%202022\Plantilla%2067A%202022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67-A"/>
      <sheetName val="Regiones"/>
      <sheetName val="Provincias"/>
      <sheetName val="Establecimientos"/>
      <sheetName val="Mes"/>
      <sheetName val="Digitados"/>
      <sheetName val="Enero"/>
      <sheetName val="Febrero"/>
      <sheetName val="Marzo"/>
      <sheetName val="Abril"/>
      <sheetName val="Mayo"/>
      <sheetName val="Junio"/>
      <sheetName val="Julio"/>
      <sheetName val="Agosto"/>
      <sheetName val="Septiembre"/>
      <sheetName val="Octubre"/>
      <sheetName val="Noviembre"/>
      <sheetName val="Diciembre"/>
      <sheetName val="CONSOLIDADO"/>
      <sheetName val="Ene-Feb-Mar"/>
      <sheetName val="Abr-May-Jun"/>
      <sheetName val="Jul-Ago-Sept"/>
      <sheetName val="Oct-Nov-Dic"/>
      <sheetName val="Codigos Hosp"/>
    </sheetNames>
    <sheetDataSet>
      <sheetData sheetId="0" refreshError="1"/>
      <sheetData sheetId="1">
        <row r="14">
          <cell r="B14" t="str">
            <v>O</v>
          </cell>
          <cell r="E14" t="str">
            <v>DISTRITO_NACIONAL</v>
          </cell>
          <cell r="J14" t="str">
            <v>AREA IV</v>
          </cell>
        </row>
        <row r="15">
          <cell r="B15" t="str">
            <v>HOSP. FRANCISCO MOSCOSO PUELLO</v>
          </cell>
          <cell r="G15" t="str">
            <v>00101A00002</v>
          </cell>
        </row>
        <row r="16">
          <cell r="B16">
            <v>2022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13">
          <cell r="B13">
            <v>0</v>
          </cell>
          <cell r="C13">
            <v>0</v>
          </cell>
          <cell r="J13">
            <v>0</v>
          </cell>
          <cell r="K13">
            <v>0</v>
          </cell>
        </row>
        <row r="14">
          <cell r="B14">
            <v>527</v>
          </cell>
          <cell r="C14">
            <v>402</v>
          </cell>
          <cell r="J14">
            <v>2933</v>
          </cell>
          <cell r="K14">
            <v>236</v>
          </cell>
        </row>
        <row r="15">
          <cell r="B15">
            <v>33</v>
          </cell>
          <cell r="C15">
            <v>725</v>
          </cell>
          <cell r="J15">
            <v>1349</v>
          </cell>
          <cell r="K15">
            <v>411</v>
          </cell>
        </row>
        <row r="16">
          <cell r="B16">
            <v>45</v>
          </cell>
          <cell r="C16">
            <v>358</v>
          </cell>
          <cell r="J16">
            <v>0</v>
          </cell>
          <cell r="K16">
            <v>1116</v>
          </cell>
        </row>
        <row r="17">
          <cell r="B17">
            <v>32</v>
          </cell>
          <cell r="C17">
            <v>252</v>
          </cell>
          <cell r="J17">
            <v>0</v>
          </cell>
          <cell r="K17">
            <v>0</v>
          </cell>
        </row>
        <row r="18">
          <cell r="B18">
            <v>810</v>
          </cell>
          <cell r="C18">
            <v>2001</v>
          </cell>
          <cell r="J18">
            <v>177</v>
          </cell>
          <cell r="K18">
            <v>0</v>
          </cell>
        </row>
        <row r="19">
          <cell r="B19">
            <v>110</v>
          </cell>
          <cell r="C19">
            <v>262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J20">
            <v>0</v>
          </cell>
          <cell r="K20">
            <v>0</v>
          </cell>
        </row>
        <row r="21">
          <cell r="B21">
            <v>67</v>
          </cell>
          <cell r="C21">
            <v>425</v>
          </cell>
          <cell r="J21">
            <v>124</v>
          </cell>
          <cell r="K21">
            <v>0</v>
          </cell>
        </row>
        <row r="22">
          <cell r="B22">
            <v>0</v>
          </cell>
          <cell r="C22">
            <v>78</v>
          </cell>
          <cell r="J22">
            <v>359</v>
          </cell>
          <cell r="K22">
            <v>0</v>
          </cell>
        </row>
        <row r="23">
          <cell r="B23">
            <v>39</v>
          </cell>
          <cell r="C23">
            <v>312</v>
          </cell>
          <cell r="J23">
            <v>264</v>
          </cell>
          <cell r="K23">
            <v>0</v>
          </cell>
        </row>
        <row r="24">
          <cell r="B24">
            <v>174</v>
          </cell>
          <cell r="C24">
            <v>236</v>
          </cell>
          <cell r="J24">
            <v>10</v>
          </cell>
          <cell r="K24">
            <v>0</v>
          </cell>
        </row>
        <row r="25">
          <cell r="B25">
            <v>80</v>
          </cell>
          <cell r="C25">
            <v>672</v>
          </cell>
          <cell r="J25">
            <v>128</v>
          </cell>
          <cell r="K25">
            <v>0</v>
          </cell>
        </row>
        <row r="26">
          <cell r="B26">
            <v>0</v>
          </cell>
          <cell r="C26">
            <v>123</v>
          </cell>
          <cell r="J26">
            <v>0</v>
          </cell>
          <cell r="K26">
            <v>0</v>
          </cell>
        </row>
        <row r="27">
          <cell r="B27">
            <v>930</v>
          </cell>
          <cell r="C27">
            <v>88</v>
          </cell>
          <cell r="J27">
            <v>0</v>
          </cell>
          <cell r="K27">
            <v>0</v>
          </cell>
        </row>
        <row r="28">
          <cell r="B28">
            <v>18</v>
          </cell>
          <cell r="C28">
            <v>15</v>
          </cell>
          <cell r="J28">
            <v>7</v>
          </cell>
          <cell r="K28">
            <v>0</v>
          </cell>
        </row>
        <row r="29">
          <cell r="B29">
            <v>124</v>
          </cell>
          <cell r="C29">
            <v>49</v>
          </cell>
          <cell r="K29">
            <v>152</v>
          </cell>
        </row>
        <row r="30">
          <cell r="B30">
            <v>79</v>
          </cell>
          <cell r="C30">
            <v>311</v>
          </cell>
          <cell r="J30">
            <v>1241</v>
          </cell>
        </row>
        <row r="31">
          <cell r="B31">
            <v>0</v>
          </cell>
          <cell r="C31">
            <v>46</v>
          </cell>
          <cell r="J31">
            <v>35809</v>
          </cell>
          <cell r="K31">
            <v>14973</v>
          </cell>
        </row>
        <row r="32">
          <cell r="B32">
            <v>6</v>
          </cell>
          <cell r="C32">
            <v>68</v>
          </cell>
          <cell r="J32">
            <v>353</v>
          </cell>
          <cell r="K32">
            <v>0</v>
          </cell>
        </row>
        <row r="33">
          <cell r="B33">
            <v>0</v>
          </cell>
          <cell r="C33">
            <v>0</v>
          </cell>
          <cell r="J33">
            <v>0</v>
          </cell>
          <cell r="K33">
            <v>0</v>
          </cell>
        </row>
        <row r="34">
          <cell r="B34">
            <v>41</v>
          </cell>
          <cell r="C34">
            <v>75</v>
          </cell>
          <cell r="J34">
            <v>1590</v>
          </cell>
          <cell r="K34">
            <v>0</v>
          </cell>
        </row>
        <row r="35">
          <cell r="B35">
            <v>10</v>
          </cell>
          <cell r="C35">
            <v>118</v>
          </cell>
          <cell r="L35">
            <v>0</v>
          </cell>
        </row>
        <row r="36">
          <cell r="B36">
            <v>12</v>
          </cell>
          <cell r="C36">
            <v>155</v>
          </cell>
          <cell r="L36">
            <v>84</v>
          </cell>
        </row>
        <row r="37">
          <cell r="B37">
            <v>0</v>
          </cell>
          <cell r="C37">
            <v>0</v>
          </cell>
          <cell r="L37">
            <v>29</v>
          </cell>
        </row>
        <row r="38">
          <cell r="B38">
            <v>88</v>
          </cell>
          <cell r="C38">
            <v>64</v>
          </cell>
          <cell r="L38">
            <v>0</v>
          </cell>
        </row>
        <row r="39">
          <cell r="B39">
            <v>151</v>
          </cell>
          <cell r="C39">
            <v>207</v>
          </cell>
          <cell r="L39">
            <v>0</v>
          </cell>
        </row>
        <row r="40">
          <cell r="B40">
            <v>274</v>
          </cell>
          <cell r="C40">
            <v>216</v>
          </cell>
          <cell r="L40">
            <v>989</v>
          </cell>
        </row>
        <row r="41">
          <cell r="B41">
            <v>1761</v>
          </cell>
          <cell r="C41">
            <v>551</v>
          </cell>
          <cell r="L41">
            <v>0</v>
          </cell>
        </row>
        <row r="42">
          <cell r="B42">
            <v>67</v>
          </cell>
          <cell r="C42">
            <v>170</v>
          </cell>
          <cell r="L42">
            <v>0</v>
          </cell>
        </row>
        <row r="43">
          <cell r="B43">
            <v>44</v>
          </cell>
          <cell r="C43">
            <v>102</v>
          </cell>
          <cell r="L43">
            <v>87</v>
          </cell>
        </row>
        <row r="44">
          <cell r="B44">
            <v>0</v>
          </cell>
          <cell r="C44">
            <v>0</v>
          </cell>
        </row>
        <row r="45">
          <cell r="B45">
            <v>841</v>
          </cell>
          <cell r="C45">
            <v>193</v>
          </cell>
        </row>
        <row r="46">
          <cell r="B46">
            <v>2</v>
          </cell>
          <cell r="C46">
            <v>2</v>
          </cell>
        </row>
        <row r="47">
          <cell r="B47">
            <v>0</v>
          </cell>
          <cell r="C47">
            <v>37</v>
          </cell>
          <cell r="L47">
            <v>1303</v>
          </cell>
        </row>
        <row r="48">
          <cell r="B48">
            <v>2446</v>
          </cell>
          <cell r="C48">
            <v>227</v>
          </cell>
          <cell r="L48">
            <v>20</v>
          </cell>
        </row>
        <row r="49">
          <cell r="B49">
            <v>297</v>
          </cell>
          <cell r="C49">
            <v>0</v>
          </cell>
          <cell r="L49">
            <v>383</v>
          </cell>
        </row>
        <row r="50">
          <cell r="B50">
            <v>676</v>
          </cell>
          <cell r="C50">
            <v>296</v>
          </cell>
          <cell r="L50">
            <v>0</v>
          </cell>
        </row>
        <row r="51">
          <cell r="L51">
            <v>0</v>
          </cell>
        </row>
        <row r="52">
          <cell r="D52">
            <v>11317</v>
          </cell>
          <cell r="L52">
            <v>2539</v>
          </cell>
        </row>
        <row r="53">
          <cell r="L53">
            <v>0</v>
          </cell>
        </row>
        <row r="54">
          <cell r="L54">
            <v>0</v>
          </cell>
        </row>
        <row r="55">
          <cell r="L55">
            <v>0</v>
          </cell>
        </row>
        <row r="56">
          <cell r="L56">
            <v>0</v>
          </cell>
        </row>
        <row r="57">
          <cell r="L57">
            <v>13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G66">
            <v>0</v>
          </cell>
          <cell r="H66">
            <v>0</v>
          </cell>
          <cell r="N66">
            <v>31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G67">
            <v>0</v>
          </cell>
          <cell r="H67">
            <v>0</v>
          </cell>
        </row>
        <row r="68">
          <cell r="B68">
            <v>12</v>
          </cell>
          <cell r="C68">
            <v>9</v>
          </cell>
          <cell r="D68">
            <v>0</v>
          </cell>
          <cell r="E68">
            <v>0</v>
          </cell>
          <cell r="G68">
            <v>29</v>
          </cell>
          <cell r="H68">
            <v>11</v>
          </cell>
        </row>
        <row r="69">
          <cell r="B69">
            <v>31</v>
          </cell>
          <cell r="C69">
            <v>22</v>
          </cell>
          <cell r="D69">
            <v>0</v>
          </cell>
          <cell r="E69">
            <v>1</v>
          </cell>
          <cell r="G69">
            <v>86</v>
          </cell>
          <cell r="H69">
            <v>12</v>
          </cell>
        </row>
        <row r="70">
          <cell r="B70">
            <v>27</v>
          </cell>
          <cell r="C70">
            <v>27</v>
          </cell>
          <cell r="D70">
            <v>0</v>
          </cell>
          <cell r="E70">
            <v>7</v>
          </cell>
          <cell r="G70">
            <v>415</v>
          </cell>
          <cell r="H70">
            <v>22</v>
          </cell>
        </row>
        <row r="71">
          <cell r="B71">
            <v>26</v>
          </cell>
          <cell r="C71">
            <v>26</v>
          </cell>
          <cell r="D71">
            <v>2</v>
          </cell>
          <cell r="E71">
            <v>20</v>
          </cell>
          <cell r="G71">
            <v>215</v>
          </cell>
          <cell r="H71">
            <v>9</v>
          </cell>
        </row>
        <row r="72">
          <cell r="B72">
            <v>19</v>
          </cell>
          <cell r="C72">
            <v>13</v>
          </cell>
          <cell r="D72">
            <v>1</v>
          </cell>
          <cell r="E72">
            <v>8</v>
          </cell>
          <cell r="G72">
            <v>89</v>
          </cell>
          <cell r="H72">
            <v>8</v>
          </cell>
        </row>
        <row r="73">
          <cell r="B73">
            <v>59</v>
          </cell>
          <cell r="C73">
            <v>49</v>
          </cell>
          <cell r="D73">
            <v>0</v>
          </cell>
          <cell r="E73">
            <v>5</v>
          </cell>
          <cell r="G73">
            <v>233</v>
          </cell>
          <cell r="H73">
            <v>16</v>
          </cell>
        </row>
        <row r="74">
          <cell r="B74">
            <v>13</v>
          </cell>
          <cell r="C74">
            <v>9</v>
          </cell>
          <cell r="D74">
            <v>0</v>
          </cell>
          <cell r="E74">
            <v>4</v>
          </cell>
          <cell r="G74">
            <v>87</v>
          </cell>
          <cell r="H74">
            <v>10</v>
          </cell>
        </row>
        <row r="75">
          <cell r="B75">
            <v>51</v>
          </cell>
          <cell r="C75">
            <v>47</v>
          </cell>
          <cell r="D75">
            <v>0</v>
          </cell>
          <cell r="E75">
            <v>21</v>
          </cell>
          <cell r="G75">
            <v>39</v>
          </cell>
          <cell r="H75">
            <v>13</v>
          </cell>
        </row>
        <row r="76">
          <cell r="B76">
            <v>174</v>
          </cell>
          <cell r="C76">
            <v>157</v>
          </cell>
          <cell r="D76">
            <v>0</v>
          </cell>
          <cell r="E76">
            <v>2</v>
          </cell>
          <cell r="G76">
            <v>873</v>
          </cell>
          <cell r="H76">
            <v>38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G77">
            <v>0</v>
          </cell>
          <cell r="H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G78">
            <v>0</v>
          </cell>
          <cell r="H78">
            <v>0</v>
          </cell>
        </row>
        <row r="79">
          <cell r="B79">
            <v>67</v>
          </cell>
          <cell r="C79">
            <v>54</v>
          </cell>
          <cell r="D79">
            <v>0</v>
          </cell>
          <cell r="E79">
            <v>17</v>
          </cell>
          <cell r="G79">
            <v>238</v>
          </cell>
          <cell r="H79">
            <v>13</v>
          </cell>
        </row>
        <row r="80">
          <cell r="B80">
            <v>60</v>
          </cell>
          <cell r="C80">
            <v>57</v>
          </cell>
          <cell r="D80">
            <v>2</v>
          </cell>
          <cell r="E80">
            <v>21</v>
          </cell>
          <cell r="G80">
            <v>572</v>
          </cell>
          <cell r="H80">
            <v>15</v>
          </cell>
        </row>
        <row r="81">
          <cell r="B81">
            <v>22</v>
          </cell>
          <cell r="C81">
            <v>21</v>
          </cell>
          <cell r="D81">
            <v>0</v>
          </cell>
          <cell r="E81">
            <v>5</v>
          </cell>
          <cell r="G81">
            <v>134</v>
          </cell>
          <cell r="H81">
            <v>9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G82">
            <v>0</v>
          </cell>
          <cell r="H82">
            <v>0</v>
          </cell>
        </row>
        <row r="83">
          <cell r="B83">
            <v>17</v>
          </cell>
          <cell r="C83">
            <v>17</v>
          </cell>
          <cell r="D83">
            <v>0</v>
          </cell>
          <cell r="E83">
            <v>1</v>
          </cell>
          <cell r="G83">
            <v>94</v>
          </cell>
          <cell r="H83">
            <v>8</v>
          </cell>
        </row>
        <row r="84">
          <cell r="B84">
            <v>5</v>
          </cell>
          <cell r="C84">
            <v>3</v>
          </cell>
          <cell r="D84">
            <v>0</v>
          </cell>
          <cell r="E84">
            <v>17</v>
          </cell>
          <cell r="G84">
            <v>33</v>
          </cell>
          <cell r="H84">
            <v>7</v>
          </cell>
        </row>
        <row r="85">
          <cell r="B85">
            <v>27</v>
          </cell>
          <cell r="C85">
            <v>27</v>
          </cell>
          <cell r="D85">
            <v>0</v>
          </cell>
          <cell r="E85">
            <v>27</v>
          </cell>
          <cell r="G85">
            <v>265</v>
          </cell>
          <cell r="H85">
            <v>17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</row>
        <row r="92"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</row>
        <row r="94"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</row>
        <row r="95"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</row>
        <row r="96"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</row>
        <row r="98">
          <cell r="C98">
            <v>1</v>
          </cell>
          <cell r="D98">
            <v>2</v>
          </cell>
          <cell r="E98">
            <v>4</v>
          </cell>
          <cell r="F98">
            <v>7</v>
          </cell>
          <cell r="G98">
            <v>4</v>
          </cell>
          <cell r="H98">
            <v>0</v>
          </cell>
          <cell r="I98">
            <v>0</v>
          </cell>
          <cell r="J98">
            <v>0</v>
          </cell>
        </row>
        <row r="99"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</row>
      </sheetData>
      <sheetData sheetId="14">
        <row r="13">
          <cell r="B13">
            <v>0</v>
          </cell>
          <cell r="C13">
            <v>0</v>
          </cell>
          <cell r="J13">
            <v>30</v>
          </cell>
          <cell r="K13">
            <v>0</v>
          </cell>
        </row>
        <row r="14">
          <cell r="B14">
            <v>778</v>
          </cell>
          <cell r="C14">
            <v>436</v>
          </cell>
          <cell r="J14">
            <v>3224</v>
          </cell>
          <cell r="K14">
            <v>746</v>
          </cell>
        </row>
        <row r="15">
          <cell r="B15">
            <v>26</v>
          </cell>
          <cell r="C15">
            <v>82</v>
          </cell>
          <cell r="J15">
            <v>1448</v>
          </cell>
          <cell r="K15">
            <v>0</v>
          </cell>
        </row>
        <row r="16">
          <cell r="B16">
            <v>81</v>
          </cell>
          <cell r="C16">
            <v>296</v>
          </cell>
          <cell r="J16">
            <v>1043</v>
          </cell>
          <cell r="K16">
            <v>241</v>
          </cell>
        </row>
        <row r="17">
          <cell r="B17">
            <v>155</v>
          </cell>
          <cell r="C17">
            <v>349</v>
          </cell>
          <cell r="J17">
            <v>0</v>
          </cell>
          <cell r="K17">
            <v>0</v>
          </cell>
        </row>
        <row r="18">
          <cell r="B18">
            <v>1094</v>
          </cell>
          <cell r="C18">
            <v>2020</v>
          </cell>
          <cell r="J18">
            <v>195</v>
          </cell>
          <cell r="K18">
            <v>34</v>
          </cell>
        </row>
        <row r="19">
          <cell r="B19">
            <v>118</v>
          </cell>
          <cell r="C19">
            <v>333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J20">
            <v>0</v>
          </cell>
          <cell r="K20">
            <v>0</v>
          </cell>
        </row>
        <row r="21">
          <cell r="B21">
            <v>236</v>
          </cell>
          <cell r="C21">
            <v>200</v>
          </cell>
          <cell r="J21">
            <v>72</v>
          </cell>
          <cell r="K21">
            <v>13</v>
          </cell>
        </row>
        <row r="22">
          <cell r="B22">
            <v>18</v>
          </cell>
          <cell r="C22">
            <v>96</v>
          </cell>
          <cell r="J22">
            <v>260</v>
          </cell>
          <cell r="K22">
            <v>82</v>
          </cell>
        </row>
        <row r="23">
          <cell r="B23">
            <v>64</v>
          </cell>
          <cell r="C23">
            <v>294</v>
          </cell>
          <cell r="J23">
            <v>197</v>
          </cell>
          <cell r="K23">
            <v>50</v>
          </cell>
        </row>
        <row r="24">
          <cell r="B24">
            <v>124</v>
          </cell>
          <cell r="C24">
            <v>333</v>
          </cell>
          <cell r="J24">
            <v>0</v>
          </cell>
          <cell r="K24">
            <v>0</v>
          </cell>
        </row>
        <row r="25">
          <cell r="B25">
            <v>153</v>
          </cell>
          <cell r="C25">
            <v>1260</v>
          </cell>
          <cell r="J25">
            <v>98</v>
          </cell>
          <cell r="K25">
            <v>29</v>
          </cell>
        </row>
        <row r="26">
          <cell r="B26">
            <v>36</v>
          </cell>
          <cell r="C26">
            <v>138</v>
          </cell>
          <cell r="J26">
            <v>0</v>
          </cell>
          <cell r="K26">
            <v>0</v>
          </cell>
        </row>
        <row r="27">
          <cell r="B27">
            <v>1039</v>
          </cell>
          <cell r="C27">
            <v>108</v>
          </cell>
          <cell r="J27">
            <v>0</v>
          </cell>
          <cell r="K27">
            <v>0</v>
          </cell>
        </row>
        <row r="28">
          <cell r="B28">
            <v>35</v>
          </cell>
          <cell r="C28">
            <v>23</v>
          </cell>
          <cell r="J28">
            <v>11</v>
          </cell>
          <cell r="K28">
            <v>0</v>
          </cell>
        </row>
        <row r="29">
          <cell r="B29">
            <v>0</v>
          </cell>
          <cell r="C29">
            <v>160</v>
          </cell>
          <cell r="K29">
            <v>297</v>
          </cell>
        </row>
        <row r="30">
          <cell r="B30">
            <v>97</v>
          </cell>
          <cell r="C30">
            <v>370</v>
          </cell>
          <cell r="J30">
            <v>1453</v>
          </cell>
        </row>
        <row r="31">
          <cell r="B31">
            <v>16</v>
          </cell>
          <cell r="C31">
            <v>59</v>
          </cell>
          <cell r="J31">
            <v>30226</v>
          </cell>
          <cell r="K31">
            <v>12681</v>
          </cell>
        </row>
        <row r="32">
          <cell r="B32">
            <v>19</v>
          </cell>
          <cell r="C32">
            <v>73</v>
          </cell>
          <cell r="J32">
            <v>344</v>
          </cell>
          <cell r="K32">
            <v>0</v>
          </cell>
        </row>
        <row r="33">
          <cell r="B33">
            <v>0</v>
          </cell>
          <cell r="C33">
            <v>0</v>
          </cell>
          <cell r="J33">
            <v>0</v>
          </cell>
          <cell r="K33">
            <v>0</v>
          </cell>
        </row>
        <row r="34">
          <cell r="B34">
            <v>69</v>
          </cell>
          <cell r="C34">
            <v>39</v>
          </cell>
          <cell r="J34">
            <v>602</v>
          </cell>
          <cell r="K34">
            <v>0</v>
          </cell>
        </row>
        <row r="35">
          <cell r="B35">
            <v>0</v>
          </cell>
          <cell r="C35">
            <v>0</v>
          </cell>
          <cell r="L35">
            <v>0</v>
          </cell>
        </row>
        <row r="36">
          <cell r="B36">
            <v>26</v>
          </cell>
          <cell r="C36">
            <v>138</v>
          </cell>
          <cell r="L36">
            <v>183</v>
          </cell>
        </row>
        <row r="37">
          <cell r="B37">
            <v>0</v>
          </cell>
          <cell r="C37">
            <v>0</v>
          </cell>
          <cell r="L37">
            <v>31</v>
          </cell>
        </row>
        <row r="38">
          <cell r="B38">
            <v>92</v>
          </cell>
          <cell r="C38">
            <v>253</v>
          </cell>
          <cell r="L38">
            <v>0</v>
          </cell>
        </row>
        <row r="39">
          <cell r="B39">
            <v>89</v>
          </cell>
          <cell r="C39">
            <v>226</v>
          </cell>
          <cell r="L39">
            <v>0</v>
          </cell>
        </row>
        <row r="40">
          <cell r="B40">
            <v>292</v>
          </cell>
          <cell r="C40">
            <v>285</v>
          </cell>
          <cell r="L40">
            <v>428</v>
          </cell>
        </row>
        <row r="41">
          <cell r="B41">
            <v>1020</v>
          </cell>
          <cell r="C41">
            <v>1343</v>
          </cell>
          <cell r="L41">
            <v>1</v>
          </cell>
        </row>
        <row r="42">
          <cell r="B42">
            <v>78</v>
          </cell>
          <cell r="C42">
            <v>136</v>
          </cell>
          <cell r="L42">
            <v>0</v>
          </cell>
        </row>
        <row r="43">
          <cell r="B43">
            <v>45</v>
          </cell>
          <cell r="C43">
            <v>74</v>
          </cell>
          <cell r="L43">
            <v>127</v>
          </cell>
        </row>
        <row r="44">
          <cell r="B44">
            <v>37</v>
          </cell>
          <cell r="C44">
            <v>18</v>
          </cell>
        </row>
        <row r="45">
          <cell r="B45">
            <v>491</v>
          </cell>
          <cell r="C45">
            <v>191</v>
          </cell>
        </row>
        <row r="46">
          <cell r="B46">
            <v>1</v>
          </cell>
          <cell r="C46">
            <v>4</v>
          </cell>
        </row>
        <row r="47">
          <cell r="B47">
            <v>8</v>
          </cell>
          <cell r="C47">
            <v>26</v>
          </cell>
          <cell r="L47">
            <v>1372</v>
          </cell>
        </row>
        <row r="48">
          <cell r="B48">
            <v>2382</v>
          </cell>
          <cell r="C48">
            <v>247</v>
          </cell>
          <cell r="L48">
            <v>32</v>
          </cell>
        </row>
        <row r="49">
          <cell r="B49">
            <v>319</v>
          </cell>
          <cell r="C49">
            <v>0</v>
          </cell>
          <cell r="L49">
            <v>407</v>
          </cell>
        </row>
        <row r="50">
          <cell r="B50">
            <v>663</v>
          </cell>
          <cell r="C50">
            <v>292</v>
          </cell>
          <cell r="L50">
            <v>0</v>
          </cell>
        </row>
        <row r="51">
          <cell r="L51">
            <v>0</v>
          </cell>
        </row>
        <row r="52">
          <cell r="D52">
            <v>10784</v>
          </cell>
          <cell r="L52">
            <v>3265</v>
          </cell>
        </row>
        <row r="53">
          <cell r="L53">
            <v>25</v>
          </cell>
        </row>
        <row r="54">
          <cell r="L54">
            <v>0</v>
          </cell>
        </row>
        <row r="55">
          <cell r="L55">
            <v>27</v>
          </cell>
        </row>
        <row r="56">
          <cell r="L56">
            <v>0</v>
          </cell>
        </row>
        <row r="57">
          <cell r="L57">
            <v>11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G66">
            <v>0</v>
          </cell>
          <cell r="H66">
            <v>0</v>
          </cell>
          <cell r="N66">
            <v>31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G67">
            <v>0</v>
          </cell>
          <cell r="H67">
            <v>0</v>
          </cell>
        </row>
        <row r="68">
          <cell r="B68">
            <v>9</v>
          </cell>
          <cell r="C68">
            <v>1</v>
          </cell>
          <cell r="D68">
            <v>0</v>
          </cell>
          <cell r="E68">
            <v>0</v>
          </cell>
          <cell r="G68">
            <v>19</v>
          </cell>
          <cell r="H68">
            <v>11</v>
          </cell>
        </row>
        <row r="69">
          <cell r="B69">
            <v>21</v>
          </cell>
          <cell r="C69">
            <v>18</v>
          </cell>
          <cell r="D69">
            <v>2</v>
          </cell>
          <cell r="E69">
            <v>9</v>
          </cell>
          <cell r="G69">
            <v>72</v>
          </cell>
          <cell r="H69">
            <v>12</v>
          </cell>
        </row>
        <row r="70">
          <cell r="B70">
            <v>32</v>
          </cell>
          <cell r="C70">
            <v>15</v>
          </cell>
          <cell r="D70">
            <v>1</v>
          </cell>
          <cell r="E70">
            <v>20</v>
          </cell>
          <cell r="G70">
            <v>248</v>
          </cell>
          <cell r="H70">
            <v>22</v>
          </cell>
        </row>
        <row r="71">
          <cell r="B71">
            <v>26</v>
          </cell>
          <cell r="C71">
            <v>4</v>
          </cell>
          <cell r="D71">
            <v>2</v>
          </cell>
          <cell r="E71">
            <v>2</v>
          </cell>
          <cell r="G71">
            <v>20</v>
          </cell>
          <cell r="H71">
            <v>9</v>
          </cell>
        </row>
        <row r="72">
          <cell r="B72">
            <v>25</v>
          </cell>
          <cell r="C72">
            <v>2</v>
          </cell>
          <cell r="D72">
            <v>0</v>
          </cell>
          <cell r="E72">
            <v>1</v>
          </cell>
          <cell r="G72">
            <v>18</v>
          </cell>
          <cell r="H72">
            <v>8</v>
          </cell>
        </row>
        <row r="73">
          <cell r="B73">
            <v>40</v>
          </cell>
          <cell r="C73">
            <v>12</v>
          </cell>
          <cell r="D73">
            <v>2</v>
          </cell>
          <cell r="E73">
            <v>4</v>
          </cell>
          <cell r="G73">
            <v>92</v>
          </cell>
          <cell r="H73">
            <v>16</v>
          </cell>
        </row>
        <row r="74">
          <cell r="B74">
            <v>13</v>
          </cell>
          <cell r="C74">
            <v>5</v>
          </cell>
          <cell r="D74">
            <v>0</v>
          </cell>
          <cell r="E74">
            <v>2</v>
          </cell>
          <cell r="G74">
            <v>105</v>
          </cell>
          <cell r="H74">
            <v>10</v>
          </cell>
        </row>
        <row r="75">
          <cell r="B75">
            <v>48</v>
          </cell>
          <cell r="C75">
            <v>24</v>
          </cell>
          <cell r="D75">
            <v>6</v>
          </cell>
          <cell r="E75">
            <v>16</v>
          </cell>
          <cell r="G75">
            <v>215</v>
          </cell>
          <cell r="H75">
            <v>13</v>
          </cell>
        </row>
        <row r="76">
          <cell r="B76">
            <v>176</v>
          </cell>
          <cell r="C76">
            <v>88</v>
          </cell>
          <cell r="D76">
            <v>4</v>
          </cell>
          <cell r="E76">
            <v>10</v>
          </cell>
          <cell r="G76">
            <v>399</v>
          </cell>
          <cell r="H76">
            <v>31</v>
          </cell>
        </row>
        <row r="77">
          <cell r="B77">
            <v>11</v>
          </cell>
          <cell r="C77">
            <v>5</v>
          </cell>
          <cell r="D77">
            <v>0</v>
          </cell>
          <cell r="E77">
            <v>0</v>
          </cell>
          <cell r="G77">
            <v>87</v>
          </cell>
          <cell r="H77">
            <v>7</v>
          </cell>
        </row>
        <row r="78">
          <cell r="B78">
            <v>9</v>
          </cell>
          <cell r="C78">
            <v>1</v>
          </cell>
          <cell r="D78">
            <v>0</v>
          </cell>
          <cell r="E78">
            <v>0</v>
          </cell>
          <cell r="G78">
            <v>0</v>
          </cell>
          <cell r="H78">
            <v>0</v>
          </cell>
        </row>
        <row r="79">
          <cell r="B79">
            <v>16</v>
          </cell>
          <cell r="C79">
            <v>14</v>
          </cell>
          <cell r="D79">
            <v>4</v>
          </cell>
          <cell r="E79">
            <v>6</v>
          </cell>
          <cell r="G79">
            <v>23</v>
          </cell>
          <cell r="H79">
            <v>13</v>
          </cell>
        </row>
        <row r="80">
          <cell r="B80">
            <v>90</v>
          </cell>
          <cell r="C80">
            <v>32</v>
          </cell>
          <cell r="D80">
            <v>9</v>
          </cell>
          <cell r="E80">
            <v>16</v>
          </cell>
          <cell r="G80">
            <v>33</v>
          </cell>
          <cell r="H80">
            <v>15</v>
          </cell>
        </row>
        <row r="81">
          <cell r="B81">
            <v>19</v>
          </cell>
          <cell r="C81">
            <v>14</v>
          </cell>
          <cell r="D81">
            <v>0</v>
          </cell>
          <cell r="E81">
            <v>4</v>
          </cell>
          <cell r="G81">
            <v>342</v>
          </cell>
          <cell r="H81">
            <v>9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G82">
            <v>123</v>
          </cell>
          <cell r="H82">
            <v>0</v>
          </cell>
        </row>
        <row r="83">
          <cell r="B83">
            <v>16</v>
          </cell>
          <cell r="C83">
            <v>8</v>
          </cell>
          <cell r="D83">
            <v>0</v>
          </cell>
          <cell r="E83">
            <v>1</v>
          </cell>
          <cell r="G83">
            <v>95</v>
          </cell>
          <cell r="H83">
            <v>8</v>
          </cell>
        </row>
        <row r="84">
          <cell r="B84">
            <v>0</v>
          </cell>
          <cell r="C84">
            <v>2</v>
          </cell>
          <cell r="D84">
            <v>0</v>
          </cell>
          <cell r="E84">
            <v>0</v>
          </cell>
          <cell r="G84">
            <v>15</v>
          </cell>
          <cell r="H84">
            <v>7</v>
          </cell>
        </row>
        <row r="85">
          <cell r="B85">
            <v>88</v>
          </cell>
          <cell r="C85">
            <v>29</v>
          </cell>
          <cell r="D85">
            <v>11</v>
          </cell>
          <cell r="E85">
            <v>23</v>
          </cell>
          <cell r="G85">
            <v>426</v>
          </cell>
          <cell r="H85">
            <v>17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</row>
        <row r="92"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</row>
        <row r="94"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</row>
        <row r="95"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</row>
        <row r="96"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</row>
        <row r="98">
          <cell r="C98">
            <v>1</v>
          </cell>
          <cell r="D98">
            <v>1</v>
          </cell>
          <cell r="E98">
            <v>8</v>
          </cell>
          <cell r="F98">
            <v>3</v>
          </cell>
          <cell r="G98">
            <v>2</v>
          </cell>
          <cell r="H98">
            <v>1</v>
          </cell>
          <cell r="I98">
            <v>0</v>
          </cell>
          <cell r="J98">
            <v>0</v>
          </cell>
        </row>
        <row r="99"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</row>
      </sheetData>
      <sheetData sheetId="15">
        <row r="13">
          <cell r="B13">
            <v>0</v>
          </cell>
          <cell r="C13">
            <v>0</v>
          </cell>
          <cell r="J13">
            <v>0</v>
          </cell>
          <cell r="K13">
            <v>0</v>
          </cell>
        </row>
        <row r="14">
          <cell r="B14">
            <v>636</v>
          </cell>
          <cell r="C14">
            <v>308</v>
          </cell>
          <cell r="J14">
            <v>3072</v>
          </cell>
          <cell r="K14">
            <v>57</v>
          </cell>
        </row>
        <row r="15">
          <cell r="B15">
            <v>397</v>
          </cell>
          <cell r="C15">
            <v>63</v>
          </cell>
          <cell r="J15">
            <v>1245</v>
          </cell>
          <cell r="K15">
            <v>0</v>
          </cell>
        </row>
        <row r="16">
          <cell r="B16">
            <v>76</v>
          </cell>
          <cell r="C16">
            <v>229</v>
          </cell>
          <cell r="J16">
            <v>1251</v>
          </cell>
          <cell r="K16">
            <v>0</v>
          </cell>
        </row>
        <row r="17">
          <cell r="B17">
            <v>152</v>
          </cell>
          <cell r="C17">
            <v>213</v>
          </cell>
          <cell r="J17">
            <v>0</v>
          </cell>
          <cell r="K17">
            <v>0</v>
          </cell>
        </row>
        <row r="18">
          <cell r="B18">
            <v>594</v>
          </cell>
          <cell r="C18">
            <v>1409</v>
          </cell>
          <cell r="J18">
            <v>202</v>
          </cell>
          <cell r="K18">
            <v>0</v>
          </cell>
        </row>
        <row r="19">
          <cell r="B19">
            <v>84</v>
          </cell>
          <cell r="C19">
            <v>268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J20">
            <v>0</v>
          </cell>
          <cell r="K20">
            <v>0</v>
          </cell>
        </row>
        <row r="21">
          <cell r="B21">
            <v>235</v>
          </cell>
          <cell r="C21">
            <v>81</v>
          </cell>
          <cell r="J21">
            <v>49</v>
          </cell>
          <cell r="K21">
            <v>0</v>
          </cell>
        </row>
        <row r="22">
          <cell r="B22">
            <v>17</v>
          </cell>
          <cell r="C22">
            <v>58</v>
          </cell>
          <cell r="J22">
            <v>310</v>
          </cell>
          <cell r="K22">
            <v>0</v>
          </cell>
        </row>
        <row r="23">
          <cell r="B23">
            <v>76</v>
          </cell>
          <cell r="C23">
            <v>198</v>
          </cell>
          <cell r="J23">
            <v>141</v>
          </cell>
          <cell r="K23">
            <v>0</v>
          </cell>
        </row>
        <row r="24">
          <cell r="B24">
            <v>151</v>
          </cell>
          <cell r="C24">
            <v>96</v>
          </cell>
          <cell r="K24">
            <v>0</v>
          </cell>
        </row>
        <row r="25">
          <cell r="B25">
            <v>143</v>
          </cell>
          <cell r="C25">
            <v>469</v>
          </cell>
          <cell r="J25">
            <v>84</v>
          </cell>
          <cell r="K25">
            <v>0</v>
          </cell>
        </row>
        <row r="26">
          <cell r="B26">
            <v>39</v>
          </cell>
          <cell r="C26">
            <v>175</v>
          </cell>
          <cell r="J26">
            <v>0</v>
          </cell>
          <cell r="K26">
            <v>0</v>
          </cell>
        </row>
        <row r="27">
          <cell r="B27">
            <v>0</v>
          </cell>
          <cell r="C27">
            <v>72</v>
          </cell>
          <cell r="J27">
            <v>0</v>
          </cell>
          <cell r="K27">
            <v>0</v>
          </cell>
        </row>
        <row r="28">
          <cell r="B28">
            <v>18</v>
          </cell>
          <cell r="C28">
            <v>16</v>
          </cell>
          <cell r="J28">
            <v>11</v>
          </cell>
          <cell r="K28">
            <v>0</v>
          </cell>
        </row>
        <row r="29">
          <cell r="B29">
            <v>11</v>
          </cell>
          <cell r="C29">
            <v>150</v>
          </cell>
          <cell r="K29">
            <v>258</v>
          </cell>
        </row>
        <row r="30">
          <cell r="B30">
            <v>77</v>
          </cell>
          <cell r="C30">
            <v>251</v>
          </cell>
          <cell r="J30">
            <v>1577</v>
          </cell>
        </row>
        <row r="31">
          <cell r="B31">
            <v>27</v>
          </cell>
          <cell r="C31">
            <v>33</v>
          </cell>
          <cell r="J31">
            <v>29102</v>
          </cell>
          <cell r="K31">
            <v>12659</v>
          </cell>
        </row>
        <row r="32">
          <cell r="B32">
            <v>9</v>
          </cell>
          <cell r="C32">
            <v>32</v>
          </cell>
          <cell r="J32">
            <v>390</v>
          </cell>
          <cell r="K32">
            <v>0</v>
          </cell>
        </row>
        <row r="33">
          <cell r="B33">
            <v>0</v>
          </cell>
          <cell r="C33">
            <v>0</v>
          </cell>
          <cell r="J33">
            <v>15</v>
          </cell>
          <cell r="K33">
            <v>0</v>
          </cell>
        </row>
        <row r="34">
          <cell r="B34">
            <v>40</v>
          </cell>
          <cell r="C34">
            <v>54</v>
          </cell>
          <cell r="J34">
            <v>905</v>
          </cell>
          <cell r="K34">
            <v>0</v>
          </cell>
        </row>
        <row r="35">
          <cell r="B35">
            <v>19</v>
          </cell>
          <cell r="C35">
            <v>21</v>
          </cell>
          <cell r="L35">
            <v>0</v>
          </cell>
        </row>
        <row r="36">
          <cell r="B36">
            <v>11</v>
          </cell>
          <cell r="C36">
            <v>124</v>
          </cell>
          <cell r="L36">
            <v>176</v>
          </cell>
        </row>
        <row r="37">
          <cell r="B37">
            <v>0</v>
          </cell>
          <cell r="C37">
            <v>0</v>
          </cell>
          <cell r="L37">
            <v>34</v>
          </cell>
        </row>
        <row r="38">
          <cell r="B38">
            <v>132</v>
          </cell>
          <cell r="C38">
            <v>236</v>
          </cell>
          <cell r="L38">
            <v>0</v>
          </cell>
        </row>
        <row r="39">
          <cell r="B39">
            <v>124</v>
          </cell>
          <cell r="C39">
            <v>205</v>
          </cell>
          <cell r="L39">
            <v>0</v>
          </cell>
        </row>
        <row r="40">
          <cell r="B40">
            <v>223</v>
          </cell>
          <cell r="C40">
            <v>221</v>
          </cell>
          <cell r="L40">
            <v>102</v>
          </cell>
        </row>
        <row r="41">
          <cell r="B41">
            <v>726</v>
          </cell>
          <cell r="C41">
            <v>349</v>
          </cell>
          <cell r="L41">
            <v>0</v>
          </cell>
        </row>
        <row r="42">
          <cell r="B42">
            <v>82</v>
          </cell>
          <cell r="C42">
            <v>113</v>
          </cell>
          <cell r="L42">
            <v>0</v>
          </cell>
        </row>
        <row r="43">
          <cell r="B43">
            <v>42</v>
          </cell>
          <cell r="C43">
            <v>63</v>
          </cell>
          <cell r="L43">
            <v>96</v>
          </cell>
        </row>
        <row r="44">
          <cell r="B44">
            <v>5</v>
          </cell>
          <cell r="C44">
            <v>5</v>
          </cell>
        </row>
        <row r="45">
          <cell r="B45">
            <v>773</v>
          </cell>
          <cell r="C45">
            <v>161</v>
          </cell>
        </row>
        <row r="46">
          <cell r="B46">
            <v>1</v>
          </cell>
          <cell r="C46">
            <v>2</v>
          </cell>
        </row>
        <row r="47">
          <cell r="B47">
            <v>8</v>
          </cell>
          <cell r="C47">
            <v>8</v>
          </cell>
          <cell r="L47">
            <v>1001</v>
          </cell>
        </row>
        <row r="48">
          <cell r="B48">
            <v>1826</v>
          </cell>
          <cell r="C48">
            <v>967</v>
          </cell>
          <cell r="L48">
            <v>16</v>
          </cell>
        </row>
        <row r="49">
          <cell r="B49">
            <v>198</v>
          </cell>
          <cell r="C49">
            <v>0</v>
          </cell>
          <cell r="L49">
            <v>384</v>
          </cell>
        </row>
        <row r="50">
          <cell r="B50">
            <v>491</v>
          </cell>
          <cell r="C50">
            <v>213</v>
          </cell>
          <cell r="L50">
            <v>0</v>
          </cell>
        </row>
        <row r="51">
          <cell r="L51">
            <v>0</v>
          </cell>
        </row>
        <row r="52">
          <cell r="D52">
            <v>10823</v>
          </cell>
          <cell r="L52">
            <v>2923</v>
          </cell>
        </row>
        <row r="53">
          <cell r="L53">
            <v>0</v>
          </cell>
        </row>
        <row r="54">
          <cell r="L54">
            <v>0</v>
          </cell>
        </row>
        <row r="55">
          <cell r="L55">
            <v>0</v>
          </cell>
        </row>
        <row r="56">
          <cell r="L56">
            <v>0</v>
          </cell>
        </row>
        <row r="57">
          <cell r="L57">
            <v>8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G66">
            <v>0</v>
          </cell>
          <cell r="H66">
            <v>0</v>
          </cell>
          <cell r="N66">
            <v>30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G67">
            <v>0</v>
          </cell>
          <cell r="H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G68">
            <v>0</v>
          </cell>
          <cell r="H68">
            <v>11</v>
          </cell>
        </row>
        <row r="69">
          <cell r="B69">
            <v>37</v>
          </cell>
          <cell r="C69">
            <v>29</v>
          </cell>
          <cell r="D69">
            <v>0</v>
          </cell>
          <cell r="G69">
            <v>132</v>
          </cell>
          <cell r="H69">
            <v>12</v>
          </cell>
        </row>
        <row r="70">
          <cell r="B70">
            <v>49</v>
          </cell>
          <cell r="C70">
            <v>21</v>
          </cell>
          <cell r="D70">
            <v>9</v>
          </cell>
          <cell r="E70">
            <v>7</v>
          </cell>
          <cell r="G70">
            <v>384</v>
          </cell>
          <cell r="H70">
            <v>22</v>
          </cell>
        </row>
        <row r="71">
          <cell r="B71">
            <v>21</v>
          </cell>
          <cell r="C71">
            <v>20</v>
          </cell>
          <cell r="D71">
            <v>3</v>
          </cell>
          <cell r="E71">
            <v>8</v>
          </cell>
          <cell r="G71">
            <v>214</v>
          </cell>
          <cell r="H71">
            <v>9</v>
          </cell>
        </row>
        <row r="72">
          <cell r="B72">
            <v>36</v>
          </cell>
          <cell r="C72">
            <v>18</v>
          </cell>
          <cell r="D72">
            <v>0</v>
          </cell>
          <cell r="E72">
            <v>3</v>
          </cell>
          <cell r="G72">
            <v>110</v>
          </cell>
          <cell r="H72">
            <v>8</v>
          </cell>
        </row>
        <row r="73">
          <cell r="B73">
            <v>25</v>
          </cell>
          <cell r="C73">
            <v>24</v>
          </cell>
          <cell r="D73">
            <v>1</v>
          </cell>
          <cell r="E73">
            <v>3</v>
          </cell>
          <cell r="G73">
            <v>115</v>
          </cell>
          <cell r="H73">
            <v>16</v>
          </cell>
        </row>
        <row r="74">
          <cell r="B74">
            <v>12</v>
          </cell>
          <cell r="C74">
            <v>11</v>
          </cell>
          <cell r="D74">
            <v>0</v>
          </cell>
          <cell r="E74">
            <v>2</v>
          </cell>
          <cell r="G74">
            <v>81</v>
          </cell>
          <cell r="H74">
            <v>10</v>
          </cell>
        </row>
        <row r="75">
          <cell r="B75">
            <v>31</v>
          </cell>
          <cell r="C75">
            <v>32</v>
          </cell>
          <cell r="D75">
            <v>2</v>
          </cell>
          <cell r="E75">
            <v>6</v>
          </cell>
          <cell r="G75">
            <v>247</v>
          </cell>
          <cell r="H75">
            <v>13</v>
          </cell>
        </row>
        <row r="76">
          <cell r="B76">
            <v>164</v>
          </cell>
          <cell r="C76">
            <v>157</v>
          </cell>
          <cell r="D76">
            <v>14</v>
          </cell>
          <cell r="E76">
            <v>12</v>
          </cell>
          <cell r="G76">
            <v>854</v>
          </cell>
          <cell r="H76">
            <v>31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G77">
            <v>0</v>
          </cell>
          <cell r="H77">
            <v>7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G78">
            <v>0</v>
          </cell>
          <cell r="H78">
            <v>0</v>
          </cell>
        </row>
        <row r="79">
          <cell r="B79">
            <v>103</v>
          </cell>
          <cell r="C79">
            <v>67</v>
          </cell>
          <cell r="D79">
            <v>5</v>
          </cell>
          <cell r="E79">
            <v>6</v>
          </cell>
          <cell r="G79">
            <v>412</v>
          </cell>
          <cell r="H79">
            <v>13</v>
          </cell>
        </row>
        <row r="80">
          <cell r="B80">
            <v>52</v>
          </cell>
          <cell r="C80">
            <v>50</v>
          </cell>
          <cell r="D80">
            <v>8</v>
          </cell>
          <cell r="E80">
            <v>15</v>
          </cell>
          <cell r="G80">
            <v>218</v>
          </cell>
          <cell r="H80">
            <v>15</v>
          </cell>
        </row>
        <row r="81">
          <cell r="B81">
            <v>29</v>
          </cell>
          <cell r="C81">
            <v>37</v>
          </cell>
          <cell r="D81">
            <v>0</v>
          </cell>
          <cell r="E81">
            <v>6</v>
          </cell>
          <cell r="G81">
            <v>280</v>
          </cell>
          <cell r="H81">
            <v>9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G82">
            <v>0</v>
          </cell>
          <cell r="H82">
            <v>0</v>
          </cell>
        </row>
        <row r="83">
          <cell r="B83">
            <v>16</v>
          </cell>
          <cell r="C83">
            <v>15</v>
          </cell>
          <cell r="D83">
            <v>0</v>
          </cell>
          <cell r="E83">
            <v>1</v>
          </cell>
          <cell r="G83">
            <v>127</v>
          </cell>
          <cell r="H83">
            <v>8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G84">
            <v>0</v>
          </cell>
          <cell r="H84">
            <v>7</v>
          </cell>
        </row>
        <row r="85">
          <cell r="B85">
            <v>42</v>
          </cell>
          <cell r="C85">
            <v>38</v>
          </cell>
          <cell r="D85">
            <v>4</v>
          </cell>
          <cell r="E85">
            <v>8</v>
          </cell>
          <cell r="G85">
            <v>304</v>
          </cell>
          <cell r="H85">
            <v>17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</row>
        <row r="92"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</row>
        <row r="94"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</row>
        <row r="95"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</row>
        <row r="96"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</row>
        <row r="98">
          <cell r="C98">
            <v>0</v>
          </cell>
          <cell r="D98">
            <v>1</v>
          </cell>
          <cell r="E98">
            <v>8</v>
          </cell>
          <cell r="F98">
            <v>1</v>
          </cell>
          <cell r="G98">
            <v>1</v>
          </cell>
          <cell r="H98">
            <v>3</v>
          </cell>
          <cell r="I98">
            <v>0</v>
          </cell>
          <cell r="J98">
            <v>0</v>
          </cell>
        </row>
        <row r="99"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rmacionyestadisticas@sespas.gov.d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7C058-22E2-4445-9154-F1FBDF7FAAF1}">
  <dimension ref="A1:T121"/>
  <sheetViews>
    <sheetView tabSelected="1" zoomScaleNormal="100" workbookViewId="0">
      <selection activeCell="B13" sqref="B13"/>
    </sheetView>
  </sheetViews>
  <sheetFormatPr defaultColWidth="11.42578125" defaultRowHeight="15" x14ac:dyDescent="0.25"/>
  <cols>
    <col min="1" max="1" width="19.85546875" customWidth="1"/>
    <col min="2" max="2" width="12" customWidth="1"/>
    <col min="3" max="3" width="9.140625" customWidth="1"/>
    <col min="4" max="4" width="7.7109375" customWidth="1"/>
    <col min="5" max="5" width="6.28515625" customWidth="1"/>
    <col min="6" max="6" width="9.28515625" customWidth="1"/>
    <col min="7" max="7" width="8.85546875" customWidth="1"/>
    <col min="8" max="8" width="7.28515625" customWidth="1"/>
    <col min="9" max="9" width="7.42578125" customWidth="1"/>
    <col min="10" max="10" width="11.140625" customWidth="1"/>
    <col min="11" max="11" width="10.42578125" customWidth="1"/>
    <col min="12" max="12" width="8.7109375" customWidth="1"/>
    <col min="13" max="13" width="1.7109375" customWidth="1"/>
    <col min="14" max="14" width="8.85546875" customWidth="1"/>
    <col min="15" max="15" width="10.140625" customWidth="1"/>
    <col min="17" max="17" width="12.28515625" bestFit="1" customWidth="1"/>
  </cols>
  <sheetData>
    <row r="1" spans="1:17" ht="19.5" x14ac:dyDescent="0.4">
      <c r="A1" s="1" t="s">
        <v>0</v>
      </c>
      <c r="D1" s="2"/>
      <c r="E1" s="2"/>
      <c r="F1" s="2"/>
      <c r="G1" s="2"/>
      <c r="L1" s="3" t="s">
        <v>1</v>
      </c>
    </row>
    <row r="2" spans="1:17" x14ac:dyDescent="0.25">
      <c r="A2" t="s">
        <v>2</v>
      </c>
      <c r="D2" s="2"/>
      <c r="E2" s="2"/>
      <c r="F2" s="2"/>
      <c r="G2" s="2"/>
    </row>
    <row r="3" spans="1:17" x14ac:dyDescent="0.25">
      <c r="A3" s="4" t="s">
        <v>3</v>
      </c>
      <c r="D3" s="2"/>
      <c r="E3" s="2"/>
      <c r="F3" s="2"/>
      <c r="G3" s="2"/>
    </row>
    <row r="4" spans="1:17" ht="15" customHeight="1" x14ac:dyDescent="0.25">
      <c r="D4" s="2"/>
      <c r="E4" s="2"/>
      <c r="F4" s="2"/>
      <c r="G4" s="2"/>
      <c r="N4" s="5"/>
      <c r="O4" s="5"/>
      <c r="P4" s="5"/>
      <c r="Q4" s="5"/>
    </row>
    <row r="5" spans="1:17" ht="18" customHeight="1" x14ac:dyDescent="0.25">
      <c r="A5" s="6" t="s">
        <v>4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N5" s="5"/>
      <c r="O5" s="5"/>
      <c r="P5" s="5"/>
      <c r="Q5" s="5"/>
    </row>
    <row r="6" spans="1:17" ht="18.75" customHeight="1" x14ac:dyDescent="0.3">
      <c r="A6" s="7" t="s">
        <v>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N6" s="8" t="s">
        <v>6</v>
      </c>
      <c r="O6" s="8"/>
      <c r="P6" s="8"/>
      <c r="Q6" s="8"/>
    </row>
    <row r="7" spans="1:17" ht="15.75" customHeight="1" x14ac:dyDescent="0.25">
      <c r="A7" s="9" t="s">
        <v>7</v>
      </c>
      <c r="B7" s="10" t="str">
        <f>'[1]67-A'!B14</f>
        <v>O</v>
      </c>
      <c r="C7" s="11" t="s">
        <v>8</v>
      </c>
      <c r="D7" s="11"/>
      <c r="E7" s="12" t="str">
        <f>'[1]67-A'!E14:G14</f>
        <v>DISTRITO_NACIONAL</v>
      </c>
      <c r="F7" s="12"/>
      <c r="G7" s="12"/>
      <c r="H7" s="13" t="s">
        <v>9</v>
      </c>
      <c r="I7" s="13"/>
      <c r="J7" s="14" t="str">
        <f>'[1]67-A'!J14:K14</f>
        <v>AREA IV</v>
      </c>
      <c r="K7" s="14"/>
      <c r="L7" s="15"/>
      <c r="M7" s="16"/>
      <c r="N7" s="8"/>
      <c r="O7" s="8"/>
      <c r="P7" s="8"/>
      <c r="Q7" s="8"/>
    </row>
    <row r="8" spans="1:17" ht="15.75" customHeight="1" x14ac:dyDescent="0.25">
      <c r="A8" s="9" t="s">
        <v>10</v>
      </c>
      <c r="B8" s="17" t="str">
        <f>'[1]67-A'!B15:D15</f>
        <v>HOSP. FRANCISCO MOSCOSO PUELLO</v>
      </c>
      <c r="C8" s="17"/>
      <c r="D8" s="17"/>
      <c r="E8" s="17"/>
      <c r="F8" s="9" t="s">
        <v>11</v>
      </c>
      <c r="G8" s="18" t="str">
        <f>'[1]67-A'!G15:I15</f>
        <v>00101A00002</v>
      </c>
      <c r="H8" s="19"/>
      <c r="I8" s="19"/>
      <c r="K8" s="19"/>
      <c r="L8" s="15"/>
    </row>
    <row r="9" spans="1:17" ht="13.5" customHeight="1" x14ac:dyDescent="0.25">
      <c r="A9" s="9"/>
      <c r="B9" s="20"/>
      <c r="C9" s="21"/>
      <c r="E9" s="9" t="s">
        <v>12</v>
      </c>
      <c r="F9" s="22">
        <f>'[1]67-A'!B16</f>
        <v>2022</v>
      </c>
      <c r="H9" s="23"/>
      <c r="I9" s="23"/>
      <c r="K9" s="19"/>
      <c r="L9" s="15"/>
      <c r="N9" s="8" t="s">
        <v>13</v>
      </c>
      <c r="O9" s="8"/>
      <c r="P9" s="8"/>
      <c r="Q9" s="8"/>
    </row>
    <row r="10" spans="1:17" ht="15" customHeight="1" thickBot="1" x14ac:dyDescent="0.3">
      <c r="A10" s="24" t="s">
        <v>14</v>
      </c>
      <c r="B10" s="24"/>
      <c r="C10" s="24"/>
      <c r="D10" s="24"/>
      <c r="E10" s="25"/>
      <c r="F10" s="25" t="s">
        <v>15</v>
      </c>
      <c r="G10" s="25"/>
      <c r="H10" s="25"/>
      <c r="I10" s="25"/>
      <c r="J10" s="25"/>
      <c r="K10" s="26"/>
      <c r="L10" s="27"/>
      <c r="N10" s="8"/>
      <c r="O10" s="8"/>
      <c r="P10" s="8"/>
      <c r="Q10" s="8"/>
    </row>
    <row r="11" spans="1:17" ht="15.75" customHeight="1" x14ac:dyDescent="0.25">
      <c r="A11" s="28" t="s">
        <v>16</v>
      </c>
      <c r="B11" s="29" t="s">
        <v>17</v>
      </c>
      <c r="C11" s="30" t="s">
        <v>18</v>
      </c>
      <c r="D11" s="31" t="s">
        <v>19</v>
      </c>
      <c r="E11" s="32"/>
      <c r="F11" s="33" t="s">
        <v>20</v>
      </c>
      <c r="G11" s="34"/>
      <c r="H11" s="34"/>
      <c r="I11" s="35"/>
      <c r="J11" s="36" t="s">
        <v>21</v>
      </c>
      <c r="K11" s="37" t="s">
        <v>22</v>
      </c>
      <c r="L11" s="38" t="s">
        <v>23</v>
      </c>
      <c r="N11" s="8"/>
      <c r="O11" s="8"/>
      <c r="P11" s="8"/>
      <c r="Q11" s="8"/>
    </row>
    <row r="12" spans="1:17" ht="15.75" customHeight="1" thickBot="1" x14ac:dyDescent="0.3">
      <c r="A12" s="39"/>
      <c r="B12" s="40" t="s">
        <v>24</v>
      </c>
      <c r="C12" s="41" t="s">
        <v>25</v>
      </c>
      <c r="D12" s="42"/>
      <c r="E12" s="32"/>
      <c r="F12" s="43"/>
      <c r="G12" s="44"/>
      <c r="H12" s="44"/>
      <c r="I12" s="45"/>
      <c r="J12" s="46" t="s">
        <v>26</v>
      </c>
      <c r="K12" s="47" t="s">
        <v>27</v>
      </c>
      <c r="L12" s="48"/>
    </row>
    <row r="13" spans="1:17" x14ac:dyDescent="0.25">
      <c r="A13" s="49" t="s">
        <v>28</v>
      </c>
      <c r="B13" s="50">
        <f>[1]Julio!B13+[1]Agosto!B13+[1]Septiembre!B13</f>
        <v>0</v>
      </c>
      <c r="C13" s="50">
        <f>[1]Julio!C13+[1]Agosto!C13+[1]Septiembre!C13</f>
        <v>0</v>
      </c>
      <c r="D13" s="51">
        <f>SUM(C13+B13)</f>
        <v>0</v>
      </c>
      <c r="E13" s="32"/>
      <c r="F13" s="52" t="s">
        <v>29</v>
      </c>
      <c r="G13" s="53"/>
      <c r="H13" s="53"/>
      <c r="I13" s="53"/>
      <c r="J13" s="50">
        <f>[1]Julio!J13+[1]Agosto!J13+[1]Septiembre!J13</f>
        <v>30</v>
      </c>
      <c r="K13" s="54">
        <f>[1]Julio!K13+[1]Agosto!K13+[1]Septiembre!K13</f>
        <v>0</v>
      </c>
      <c r="L13" s="55">
        <f>SUM(K13+J13)</f>
        <v>30</v>
      </c>
    </row>
    <row r="14" spans="1:17" x14ac:dyDescent="0.25">
      <c r="A14" s="49" t="s">
        <v>30</v>
      </c>
      <c r="B14" s="50">
        <f>[1]Julio!B14+[1]Agosto!B14+[1]Septiembre!B14</f>
        <v>1941</v>
      </c>
      <c r="C14" s="50">
        <f>[1]Julio!C14+[1]Agosto!C14+[1]Septiembre!C14</f>
        <v>1146</v>
      </c>
      <c r="D14" s="56">
        <f t="shared" ref="D14:D51" si="0">SUM(C14+B14)</f>
        <v>3087</v>
      </c>
      <c r="E14" s="32"/>
      <c r="F14" s="52" t="s">
        <v>31</v>
      </c>
      <c r="G14" s="53"/>
      <c r="H14" s="53"/>
      <c r="I14" s="53"/>
      <c r="J14" s="50">
        <f>[1]Julio!J14+[1]Agosto!J14+[1]Septiembre!J14</f>
        <v>9229</v>
      </c>
      <c r="K14" s="50">
        <f>[1]Julio!K14+[1]Agosto!K14+[1]Septiembre!K14</f>
        <v>1039</v>
      </c>
      <c r="L14" s="55">
        <f t="shared" ref="L14:L33" si="1">SUM(K14+J14)</f>
        <v>10268</v>
      </c>
    </row>
    <row r="15" spans="1:17" x14ac:dyDescent="0.25">
      <c r="A15" s="49" t="s">
        <v>32</v>
      </c>
      <c r="B15" s="50">
        <f>[1]Julio!B15+[1]Agosto!B15+[1]Septiembre!B15</f>
        <v>456</v>
      </c>
      <c r="C15" s="50">
        <f>[1]Julio!C15+[1]Agosto!C15+[1]Septiembre!C15</f>
        <v>870</v>
      </c>
      <c r="D15" s="56">
        <f t="shared" si="0"/>
        <v>1326</v>
      </c>
      <c r="E15" s="32"/>
      <c r="F15" s="52" t="s">
        <v>33</v>
      </c>
      <c r="G15" s="53"/>
      <c r="H15" s="53"/>
      <c r="I15" s="53"/>
      <c r="J15" s="50">
        <f>[1]Julio!J15+[1]Agosto!J15+[1]Septiembre!J15</f>
        <v>4042</v>
      </c>
      <c r="K15" s="50">
        <f>[1]Julio!K15+[1]Agosto!K15+[1]Septiembre!K15</f>
        <v>411</v>
      </c>
      <c r="L15" s="55">
        <f t="shared" si="1"/>
        <v>4453</v>
      </c>
    </row>
    <row r="16" spans="1:17" x14ac:dyDescent="0.25">
      <c r="A16" s="49" t="s">
        <v>34</v>
      </c>
      <c r="B16" s="50">
        <f>[1]Julio!B16+[1]Agosto!B16+[1]Septiembre!B16</f>
        <v>202</v>
      </c>
      <c r="C16" s="50">
        <f>[1]Julio!C16+[1]Agosto!C16+[1]Septiembre!C16</f>
        <v>883</v>
      </c>
      <c r="D16" s="56">
        <f t="shared" si="0"/>
        <v>1085</v>
      </c>
      <c r="E16" s="32"/>
      <c r="F16" s="52" t="s">
        <v>35</v>
      </c>
      <c r="G16" s="53"/>
      <c r="H16" s="53"/>
      <c r="I16" s="53"/>
      <c r="J16" s="50">
        <f>[1]Julio!J16+[1]Agosto!J16+[1]Septiembre!J16</f>
        <v>2294</v>
      </c>
      <c r="K16" s="50">
        <f>[1]Julio!K16+[1]Agosto!K16+[1]Septiembre!K16</f>
        <v>1357</v>
      </c>
      <c r="L16" s="55">
        <f t="shared" si="1"/>
        <v>3651</v>
      </c>
    </row>
    <row r="17" spans="1:12" x14ac:dyDescent="0.25">
      <c r="A17" s="49" t="s">
        <v>36</v>
      </c>
      <c r="B17" s="50">
        <f>[1]Julio!B17+[1]Agosto!B17+[1]Septiembre!B17</f>
        <v>339</v>
      </c>
      <c r="C17" s="50">
        <f>[1]Julio!C17+[1]Agosto!C17+[1]Septiembre!C17</f>
        <v>814</v>
      </c>
      <c r="D17" s="56">
        <f t="shared" si="0"/>
        <v>1153</v>
      </c>
      <c r="E17" s="32"/>
      <c r="F17" s="52" t="s">
        <v>37</v>
      </c>
      <c r="G17" s="53"/>
      <c r="H17" s="53"/>
      <c r="I17" s="53"/>
      <c r="J17" s="50">
        <f>[1]Julio!J17+[1]Agosto!J17+[1]Septiembre!J17</f>
        <v>0</v>
      </c>
      <c r="K17" s="50">
        <f>[1]Julio!K17+[1]Agosto!K17+[1]Septiembre!K17</f>
        <v>0</v>
      </c>
      <c r="L17" s="55">
        <f t="shared" si="1"/>
        <v>0</v>
      </c>
    </row>
    <row r="18" spans="1:12" x14ac:dyDescent="0.25">
      <c r="A18" s="49" t="s">
        <v>38</v>
      </c>
      <c r="B18" s="50">
        <f>[1]Julio!B18+[1]Agosto!B18+[1]Septiembre!B18</f>
        <v>2498</v>
      </c>
      <c r="C18" s="50">
        <f>[1]Julio!C18+[1]Agosto!C18+[1]Septiembre!C18</f>
        <v>5430</v>
      </c>
      <c r="D18" s="56">
        <f t="shared" si="0"/>
        <v>7928</v>
      </c>
      <c r="E18" s="32"/>
      <c r="F18" s="57" t="s">
        <v>39</v>
      </c>
      <c r="G18" s="58"/>
      <c r="H18" s="58"/>
      <c r="I18" s="58"/>
      <c r="J18" s="50">
        <f>[1]Julio!J18+[1]Agosto!J18+[1]Septiembre!J18</f>
        <v>574</v>
      </c>
      <c r="K18" s="50">
        <f>[1]Julio!K18+[1]Agosto!K18+[1]Septiembre!K18</f>
        <v>34</v>
      </c>
      <c r="L18" s="55">
        <f t="shared" si="1"/>
        <v>608</v>
      </c>
    </row>
    <row r="19" spans="1:12" x14ac:dyDescent="0.25">
      <c r="A19" s="49" t="s">
        <v>40</v>
      </c>
      <c r="B19" s="50">
        <f>[1]Julio!B19+[1]Agosto!B19+[1]Septiembre!B19</f>
        <v>312</v>
      </c>
      <c r="C19" s="50">
        <f>[1]Julio!C19+[1]Agosto!C19+[1]Septiembre!C19</f>
        <v>863</v>
      </c>
      <c r="D19" s="56">
        <f t="shared" si="0"/>
        <v>1175</v>
      </c>
      <c r="E19" s="32"/>
      <c r="F19" s="57" t="s">
        <v>41</v>
      </c>
      <c r="G19" s="58"/>
      <c r="H19" s="58"/>
      <c r="I19" s="59"/>
      <c r="J19" s="50">
        <f>[1]Julio!J19+[1]Agosto!J19+[1]Septiembre!J19</f>
        <v>0</v>
      </c>
      <c r="K19" s="50">
        <f>[1]Julio!K19+[1]Agosto!K19+[1]Septiembre!K19</f>
        <v>0</v>
      </c>
      <c r="L19" s="55">
        <f t="shared" si="1"/>
        <v>0</v>
      </c>
    </row>
    <row r="20" spans="1:12" x14ac:dyDescent="0.25">
      <c r="A20" s="49" t="s">
        <v>42</v>
      </c>
      <c r="B20" s="50">
        <f>[1]Julio!B20+[1]Agosto!B20+[1]Septiembre!B20</f>
        <v>0</v>
      </c>
      <c r="C20" s="50">
        <f>[1]Julio!C20+[1]Agosto!C20+[1]Septiembre!C20</f>
        <v>0</v>
      </c>
      <c r="D20" s="56">
        <f t="shared" si="0"/>
        <v>0</v>
      </c>
      <c r="E20" s="32"/>
      <c r="F20" s="57" t="s">
        <v>43</v>
      </c>
      <c r="G20" s="58"/>
      <c r="H20" s="58"/>
      <c r="I20" s="59"/>
      <c r="J20" s="50">
        <f>[1]Julio!J20+[1]Agosto!J20+[1]Septiembre!J20</f>
        <v>0</v>
      </c>
      <c r="K20" s="50">
        <f>[1]Julio!K20+[1]Agosto!K20+[1]Septiembre!K20</f>
        <v>0</v>
      </c>
      <c r="L20" s="55">
        <f t="shared" si="1"/>
        <v>0</v>
      </c>
    </row>
    <row r="21" spans="1:12" x14ac:dyDescent="0.25">
      <c r="A21" s="49" t="s">
        <v>44</v>
      </c>
      <c r="B21" s="50">
        <f>[1]Julio!B21+[1]Agosto!B21+[1]Septiembre!B21</f>
        <v>538</v>
      </c>
      <c r="C21" s="50">
        <f>[1]Julio!C21+[1]Agosto!C21+[1]Septiembre!C21</f>
        <v>706</v>
      </c>
      <c r="D21" s="56">
        <f t="shared" si="0"/>
        <v>1244</v>
      </c>
      <c r="E21" s="32"/>
      <c r="F21" s="57" t="s">
        <v>45</v>
      </c>
      <c r="G21" s="58"/>
      <c r="H21" s="58"/>
      <c r="I21" s="59"/>
      <c r="J21" s="50">
        <f>[1]Julio!J21+[1]Agosto!J21+[1]Septiembre!J21</f>
        <v>245</v>
      </c>
      <c r="K21" s="50">
        <f>[1]Julio!K21+[1]Agosto!K21+[1]Septiembre!K21</f>
        <v>13</v>
      </c>
      <c r="L21" s="55">
        <f t="shared" si="1"/>
        <v>258</v>
      </c>
    </row>
    <row r="22" spans="1:12" x14ac:dyDescent="0.25">
      <c r="A22" s="49" t="s">
        <v>46</v>
      </c>
      <c r="B22" s="50">
        <f>[1]Julio!B22+[1]Agosto!B22+[1]Septiembre!B22</f>
        <v>35</v>
      </c>
      <c r="C22" s="50">
        <f>[1]Julio!C22+[1]Agosto!C22+[1]Septiembre!C22</f>
        <v>232</v>
      </c>
      <c r="D22" s="56">
        <f t="shared" si="0"/>
        <v>267</v>
      </c>
      <c r="E22" s="32"/>
      <c r="F22" s="57" t="s">
        <v>47</v>
      </c>
      <c r="G22" s="58"/>
      <c r="H22" s="58"/>
      <c r="I22" s="59"/>
      <c r="J22" s="50">
        <f>[1]Julio!J22+[1]Agosto!J22+[1]Septiembre!J22</f>
        <v>929</v>
      </c>
      <c r="K22" s="50">
        <f>[1]Julio!K22+[1]Agosto!K22+[1]Septiembre!K22</f>
        <v>82</v>
      </c>
      <c r="L22" s="55">
        <f t="shared" si="1"/>
        <v>1011</v>
      </c>
    </row>
    <row r="23" spans="1:12" x14ac:dyDescent="0.25">
      <c r="A23" s="49" t="s">
        <v>48</v>
      </c>
      <c r="B23" s="50">
        <f>[1]Julio!B23+[1]Agosto!B23+[1]Septiembre!B23</f>
        <v>179</v>
      </c>
      <c r="C23" s="50">
        <f>[1]Julio!C23+[1]Agosto!C23+[1]Septiembre!C23</f>
        <v>804</v>
      </c>
      <c r="D23" s="56">
        <f t="shared" si="0"/>
        <v>983</v>
      </c>
      <c r="E23" s="32"/>
      <c r="F23" s="57" t="s">
        <v>49</v>
      </c>
      <c r="G23" s="58"/>
      <c r="H23" s="58"/>
      <c r="I23" s="59"/>
      <c r="J23" s="50">
        <f>[1]Julio!J23+[1]Agosto!J23+[1]Septiembre!J23</f>
        <v>602</v>
      </c>
      <c r="K23" s="50">
        <f>[1]Julio!K23+[1]Agosto!K23+[1]Septiembre!K23</f>
        <v>50</v>
      </c>
      <c r="L23" s="55">
        <f t="shared" si="1"/>
        <v>652</v>
      </c>
    </row>
    <row r="24" spans="1:12" x14ac:dyDescent="0.25">
      <c r="A24" s="49" t="s">
        <v>50</v>
      </c>
      <c r="B24" s="50">
        <f>[1]Julio!B24+[1]Agosto!B24+[1]Septiembre!B24</f>
        <v>449</v>
      </c>
      <c r="C24" s="50">
        <f>[1]Julio!C24+[1]Agosto!C24+[1]Septiembre!C24</f>
        <v>665</v>
      </c>
      <c r="D24" s="56">
        <f t="shared" si="0"/>
        <v>1114</v>
      </c>
      <c r="E24" s="32"/>
      <c r="F24" s="57" t="s">
        <v>51</v>
      </c>
      <c r="G24" s="58"/>
      <c r="H24" s="58"/>
      <c r="I24" s="59"/>
      <c r="J24" s="50">
        <f>[1]Julio!J24+[1]Agosto!J24+[1]Septiembre!J24</f>
        <v>10</v>
      </c>
      <c r="K24" s="50">
        <f>[1]Julio!K24+[1]Agosto!K24+[1]Septiembre!K24</f>
        <v>0</v>
      </c>
      <c r="L24" s="55">
        <f t="shared" si="1"/>
        <v>10</v>
      </c>
    </row>
    <row r="25" spans="1:12" x14ac:dyDescent="0.25">
      <c r="A25" s="49" t="s">
        <v>52</v>
      </c>
      <c r="B25" s="50">
        <f>[1]Julio!B25+[1]Agosto!B25+[1]Septiembre!B25</f>
        <v>376</v>
      </c>
      <c r="C25" s="50">
        <f>[1]Julio!C25+[1]Agosto!C25+[1]Septiembre!C25</f>
        <v>2401</v>
      </c>
      <c r="D25" s="56">
        <f t="shared" si="0"/>
        <v>2777</v>
      </c>
      <c r="E25" s="32"/>
      <c r="F25" s="57" t="s">
        <v>53</v>
      </c>
      <c r="G25" s="58"/>
      <c r="H25" s="58"/>
      <c r="I25" s="59"/>
      <c r="J25" s="50">
        <f>[1]Julio!J25+[1]Agosto!J25+[1]Septiembre!J25</f>
        <v>310</v>
      </c>
      <c r="K25" s="50">
        <f>[1]Julio!K25+[1]Agosto!K25+[1]Septiembre!K25</f>
        <v>29</v>
      </c>
      <c r="L25" s="55">
        <f t="shared" si="1"/>
        <v>339</v>
      </c>
    </row>
    <row r="26" spans="1:12" x14ac:dyDescent="0.25">
      <c r="A26" s="49" t="s">
        <v>54</v>
      </c>
      <c r="B26" s="50">
        <f>[1]Julio!B26+[1]Agosto!B26+[1]Septiembre!B26</f>
        <v>75</v>
      </c>
      <c r="C26" s="50">
        <f>[1]Julio!C26+[1]Agosto!C26+[1]Septiembre!C26</f>
        <v>436</v>
      </c>
      <c r="D26" s="56">
        <f t="shared" si="0"/>
        <v>511</v>
      </c>
      <c r="E26" s="32"/>
      <c r="F26" s="57" t="s">
        <v>55</v>
      </c>
      <c r="G26" s="58"/>
      <c r="H26" s="58"/>
      <c r="I26" s="59"/>
      <c r="J26" s="50">
        <f>[1]Julio!J26+[1]Agosto!J26+[1]Septiembre!J26</f>
        <v>0</v>
      </c>
      <c r="K26" s="50">
        <f>[1]Julio!K26+[1]Agosto!K26+[1]Septiembre!K26</f>
        <v>0</v>
      </c>
      <c r="L26" s="55">
        <f t="shared" si="1"/>
        <v>0</v>
      </c>
    </row>
    <row r="27" spans="1:12" x14ac:dyDescent="0.25">
      <c r="A27" s="49" t="s">
        <v>56</v>
      </c>
      <c r="B27" s="50">
        <f>[1]Julio!B27+[1]Agosto!B27+[1]Septiembre!B27</f>
        <v>1969</v>
      </c>
      <c r="C27" s="50">
        <f>[1]Julio!C27+[1]Agosto!C27+[1]Septiembre!C27</f>
        <v>268</v>
      </c>
      <c r="D27" s="56">
        <f t="shared" si="0"/>
        <v>2237</v>
      </c>
      <c r="E27" s="32"/>
      <c r="F27" s="57" t="s">
        <v>57</v>
      </c>
      <c r="G27" s="58"/>
      <c r="H27" s="58"/>
      <c r="I27" s="59"/>
      <c r="J27" s="50">
        <f>[1]Julio!J27+[1]Agosto!J27+[1]Septiembre!J27</f>
        <v>0</v>
      </c>
      <c r="K27" s="50">
        <f>[1]Julio!K27+[1]Agosto!K27+[1]Septiembre!K27</f>
        <v>0</v>
      </c>
      <c r="L27" s="55">
        <f t="shared" si="1"/>
        <v>0</v>
      </c>
    </row>
    <row r="28" spans="1:12" x14ac:dyDescent="0.25">
      <c r="A28" s="49" t="s">
        <v>58</v>
      </c>
      <c r="B28" s="50">
        <f>[1]Julio!B28+[1]Agosto!B28+[1]Septiembre!B28</f>
        <v>71</v>
      </c>
      <c r="C28" s="50">
        <f>[1]Julio!C28+[1]Agosto!C28+[1]Septiembre!C28</f>
        <v>54</v>
      </c>
      <c r="D28" s="56">
        <f t="shared" si="0"/>
        <v>125</v>
      </c>
      <c r="E28" s="32"/>
      <c r="F28" s="57" t="s">
        <v>59</v>
      </c>
      <c r="G28" s="58"/>
      <c r="H28" s="58"/>
      <c r="I28" s="59"/>
      <c r="J28" s="50">
        <f>[1]Julio!J28+[1]Agosto!J28+[1]Septiembre!J28</f>
        <v>29</v>
      </c>
      <c r="K28" s="50">
        <f>[1]Julio!K28+[1]Agosto!K28+[1]Septiembre!K28</f>
        <v>0</v>
      </c>
      <c r="L28" s="55">
        <f t="shared" si="1"/>
        <v>29</v>
      </c>
    </row>
    <row r="29" spans="1:12" x14ac:dyDescent="0.25">
      <c r="A29" s="49" t="s">
        <v>60</v>
      </c>
      <c r="B29" s="50">
        <f>[1]Julio!B29+[1]Agosto!B29+[1]Septiembre!B29</f>
        <v>135</v>
      </c>
      <c r="C29" s="50">
        <f>[1]Julio!C29+[1]Agosto!C29+[1]Septiembre!C29</f>
        <v>359</v>
      </c>
      <c r="D29" s="56">
        <f t="shared" si="0"/>
        <v>494</v>
      </c>
      <c r="E29" s="32"/>
      <c r="F29" s="57" t="s">
        <v>61</v>
      </c>
      <c r="G29" s="58"/>
      <c r="H29" s="58"/>
      <c r="I29" s="59"/>
      <c r="J29" s="60"/>
      <c r="K29" s="50">
        <f>[1]Julio!K29+[1]Agosto!K29+[1]Septiembre!K29</f>
        <v>707</v>
      </c>
      <c r="L29" s="55">
        <f t="shared" si="1"/>
        <v>707</v>
      </c>
    </row>
    <row r="30" spans="1:12" x14ac:dyDescent="0.25">
      <c r="A30" s="49" t="s">
        <v>62</v>
      </c>
      <c r="B30" s="50">
        <f>[1]Julio!B30+[1]Agosto!B30+[1]Septiembre!B30</f>
        <v>253</v>
      </c>
      <c r="C30" s="50">
        <f>[1]Julio!C30+[1]Agosto!C30+[1]Septiembre!C30</f>
        <v>932</v>
      </c>
      <c r="D30" s="56">
        <f t="shared" si="0"/>
        <v>1185</v>
      </c>
      <c r="E30" s="32"/>
      <c r="F30" s="52" t="s">
        <v>63</v>
      </c>
      <c r="G30" s="53"/>
      <c r="H30" s="53"/>
      <c r="I30" s="53"/>
      <c r="J30" s="50">
        <f>[1]Julio!J30+[1]Agosto!J30+[1]Septiembre!J30</f>
        <v>4271</v>
      </c>
      <c r="K30" s="61"/>
      <c r="L30" s="55">
        <f t="shared" si="1"/>
        <v>4271</v>
      </c>
    </row>
    <row r="31" spans="1:12" x14ac:dyDescent="0.25">
      <c r="A31" s="49" t="s">
        <v>64</v>
      </c>
      <c r="B31" s="50">
        <f>[1]Julio!B31+[1]Agosto!B31+[1]Septiembre!B31</f>
        <v>43</v>
      </c>
      <c r="C31" s="50">
        <f>[1]Julio!C31+[1]Agosto!C31+[1]Septiembre!C31</f>
        <v>138</v>
      </c>
      <c r="D31" s="56">
        <f t="shared" si="0"/>
        <v>181</v>
      </c>
      <c r="E31" s="32"/>
      <c r="F31" s="52" t="s">
        <v>65</v>
      </c>
      <c r="G31" s="53"/>
      <c r="H31" s="53"/>
      <c r="I31" s="53"/>
      <c r="J31" s="50">
        <f>[1]Julio!J31+[1]Agosto!J31+[1]Septiembre!J31</f>
        <v>95137</v>
      </c>
      <c r="K31" s="50">
        <f>[1]Julio!K31+[1]Agosto!K31+[1]Septiembre!K31</f>
        <v>40313</v>
      </c>
      <c r="L31" s="55">
        <f t="shared" si="1"/>
        <v>135450</v>
      </c>
    </row>
    <row r="32" spans="1:12" x14ac:dyDescent="0.25">
      <c r="A32" s="49" t="s">
        <v>66</v>
      </c>
      <c r="B32" s="50">
        <f>[1]Julio!B32+[1]Agosto!B32+[1]Septiembre!B32</f>
        <v>34</v>
      </c>
      <c r="C32" s="50">
        <f>[1]Julio!C32+[1]Agosto!C32+[1]Septiembre!C32</f>
        <v>173</v>
      </c>
      <c r="D32" s="56">
        <f t="shared" si="0"/>
        <v>207</v>
      </c>
      <c r="E32" s="32"/>
      <c r="F32" s="52" t="s">
        <v>67</v>
      </c>
      <c r="G32" s="53"/>
      <c r="H32" s="53"/>
      <c r="I32" s="53"/>
      <c r="J32" s="50">
        <f>[1]Julio!J32+[1]Agosto!J32+[1]Septiembre!J32</f>
        <v>1087</v>
      </c>
      <c r="K32" s="50">
        <f>[1]Julio!K32+[1]Agosto!K32+[1]Septiembre!K32</f>
        <v>0</v>
      </c>
      <c r="L32" s="55">
        <f t="shared" si="1"/>
        <v>1087</v>
      </c>
    </row>
    <row r="33" spans="1:17" s="63" customFormat="1" x14ac:dyDescent="0.25">
      <c r="A33" s="49" t="s">
        <v>68</v>
      </c>
      <c r="B33" s="50">
        <f>[1]Julio!B33+[1]Agosto!B33+[1]Septiembre!B33</f>
        <v>0</v>
      </c>
      <c r="C33" s="50">
        <f>[1]Julio!C33+[1]Agosto!C33+[1]Septiembre!C33</f>
        <v>0</v>
      </c>
      <c r="D33" s="56">
        <f t="shared" si="0"/>
        <v>0</v>
      </c>
      <c r="E33" s="62"/>
      <c r="F33" s="52" t="s">
        <v>69</v>
      </c>
      <c r="G33" s="53"/>
      <c r="H33" s="53"/>
      <c r="I33" s="53"/>
      <c r="J33" s="50">
        <f>[1]Julio!J33+[1]Agosto!J33+[1]Septiembre!J33</f>
        <v>15</v>
      </c>
      <c r="K33" s="50">
        <f>[1]Julio!K33+[1]Agosto!K33+[1]Septiembre!K33</f>
        <v>0</v>
      </c>
      <c r="L33" s="55">
        <f t="shared" si="1"/>
        <v>15</v>
      </c>
    </row>
    <row r="34" spans="1:17" s="63" customFormat="1" ht="15.75" thickBot="1" x14ac:dyDescent="0.3">
      <c r="A34" s="49" t="s">
        <v>70</v>
      </c>
      <c r="B34" s="50">
        <f>[1]Julio!B34+[1]Agosto!B34+[1]Septiembre!B34</f>
        <v>150</v>
      </c>
      <c r="C34" s="50">
        <f>[1]Julio!C34+[1]Agosto!C34+[1]Septiembre!C34</f>
        <v>168</v>
      </c>
      <c r="D34" s="56">
        <f t="shared" si="0"/>
        <v>318</v>
      </c>
      <c r="E34" s="62"/>
      <c r="F34" s="64" t="s">
        <v>71</v>
      </c>
      <c r="G34" s="65"/>
      <c r="H34" s="65"/>
      <c r="I34" s="65"/>
      <c r="J34" s="50">
        <f>[1]Julio!J34+[1]Agosto!J34+[1]Septiembre!J34</f>
        <v>3097</v>
      </c>
      <c r="K34" s="50">
        <f>[1]Julio!K34+[1]Agosto!K34+[1]Septiembre!K34</f>
        <v>0</v>
      </c>
      <c r="L34" s="66">
        <f>K34+J34</f>
        <v>3097</v>
      </c>
    </row>
    <row r="35" spans="1:17" x14ac:dyDescent="0.25">
      <c r="A35" s="49" t="s">
        <v>72</v>
      </c>
      <c r="B35" s="50">
        <f>[1]Julio!B35+[1]Agosto!B35+[1]Septiembre!B35</f>
        <v>29</v>
      </c>
      <c r="C35" s="50">
        <f>[1]Julio!C35+[1]Agosto!C35+[1]Septiembre!C35</f>
        <v>139</v>
      </c>
      <c r="D35" s="56">
        <f t="shared" si="0"/>
        <v>168</v>
      </c>
      <c r="E35" s="32"/>
      <c r="F35" s="67" t="s">
        <v>73</v>
      </c>
      <c r="G35" s="68"/>
      <c r="H35" s="68"/>
      <c r="I35" s="68"/>
      <c r="J35" s="69"/>
      <c r="K35" s="69"/>
      <c r="L35" s="70">
        <f>[1]Julio!L35+[1]Agosto!L35+[1]Septiembre!L35</f>
        <v>0</v>
      </c>
    </row>
    <row r="36" spans="1:17" x14ac:dyDescent="0.25">
      <c r="A36" s="49" t="s">
        <v>74</v>
      </c>
      <c r="B36" s="50">
        <f>[1]Julio!B36+[1]Agosto!B36+[1]Septiembre!B36</f>
        <v>49</v>
      </c>
      <c r="C36" s="50">
        <f>[1]Julio!C36+[1]Agosto!C36+[1]Septiembre!C36</f>
        <v>417</v>
      </c>
      <c r="D36" s="56">
        <f t="shared" si="0"/>
        <v>466</v>
      </c>
      <c r="E36" s="32"/>
      <c r="F36" s="71" t="s">
        <v>75</v>
      </c>
      <c r="G36" s="72"/>
      <c r="H36" s="72"/>
      <c r="I36" s="72"/>
      <c r="J36" s="72"/>
      <c r="K36" s="73"/>
      <c r="L36" s="74">
        <f>[1]Julio!L36+[1]Agosto!L36+[1]Septiembre!L36</f>
        <v>443</v>
      </c>
    </row>
    <row r="37" spans="1:17" x14ac:dyDescent="0.25">
      <c r="A37" s="49" t="s">
        <v>76</v>
      </c>
      <c r="B37" s="50">
        <f>[1]Julio!B37+[1]Agosto!B37+[1]Septiembre!B37</f>
        <v>0</v>
      </c>
      <c r="C37" s="50">
        <f>[1]Julio!C37+[1]Agosto!C37+[1]Septiembre!C37</f>
        <v>0</v>
      </c>
      <c r="D37" s="56">
        <f t="shared" si="0"/>
        <v>0</v>
      </c>
      <c r="E37" s="32"/>
      <c r="F37" s="71" t="s">
        <v>77</v>
      </c>
      <c r="G37" s="72"/>
      <c r="H37" s="72"/>
      <c r="I37" s="72"/>
      <c r="J37" s="72"/>
      <c r="K37" s="73"/>
      <c r="L37" s="74">
        <f>[1]Julio!L37+[1]Agosto!L37+[1]Septiembre!L37</f>
        <v>94</v>
      </c>
    </row>
    <row r="38" spans="1:17" x14ac:dyDescent="0.25">
      <c r="A38" s="49" t="s">
        <v>78</v>
      </c>
      <c r="B38" s="50">
        <f>[1]Julio!B38+[1]Agosto!B38+[1]Septiembre!B38</f>
        <v>312</v>
      </c>
      <c r="C38" s="50">
        <f>[1]Julio!C38+[1]Agosto!C38+[1]Septiembre!C38</f>
        <v>553</v>
      </c>
      <c r="D38" s="56">
        <f t="shared" si="0"/>
        <v>865</v>
      </c>
      <c r="E38" s="32"/>
      <c r="F38" s="71" t="s">
        <v>79</v>
      </c>
      <c r="G38" s="72"/>
      <c r="H38" s="72"/>
      <c r="I38" s="72"/>
      <c r="J38" s="72"/>
      <c r="K38" s="73"/>
      <c r="L38" s="74">
        <f>[1]Julio!L38+[1]Agosto!L38+[1]Septiembre!L38</f>
        <v>0</v>
      </c>
    </row>
    <row r="39" spans="1:17" x14ac:dyDescent="0.25">
      <c r="A39" s="49" t="s">
        <v>80</v>
      </c>
      <c r="B39" s="50">
        <f>[1]Julio!B39+[1]Agosto!B39+[1]Septiembre!B39</f>
        <v>364</v>
      </c>
      <c r="C39" s="50">
        <f>[1]Julio!C39+[1]Agosto!C39+[1]Septiembre!C39</f>
        <v>638</v>
      </c>
      <c r="D39" s="56">
        <f t="shared" si="0"/>
        <v>1002</v>
      </c>
      <c r="E39" s="32"/>
      <c r="F39" s="71" t="s">
        <v>81</v>
      </c>
      <c r="G39" s="72"/>
      <c r="H39" s="72"/>
      <c r="I39" s="72"/>
      <c r="J39" s="72"/>
      <c r="K39" s="73"/>
      <c r="L39" s="75">
        <f>[1]Julio!L39+[1]Agosto!L39+[1]Septiembre!L39</f>
        <v>0</v>
      </c>
    </row>
    <row r="40" spans="1:17" ht="15.75" thickBot="1" x14ac:dyDescent="0.3">
      <c r="A40" s="49" t="s">
        <v>82</v>
      </c>
      <c r="B40" s="50">
        <f>[1]Julio!B40+[1]Agosto!B40+[1]Septiembre!B40</f>
        <v>789</v>
      </c>
      <c r="C40" s="50">
        <f>[1]Julio!C40+[1]Agosto!C40+[1]Septiembre!C40</f>
        <v>722</v>
      </c>
      <c r="D40" s="56">
        <f t="shared" si="0"/>
        <v>1511</v>
      </c>
      <c r="E40" s="32"/>
      <c r="F40" s="76" t="s">
        <v>83</v>
      </c>
      <c r="G40" s="77"/>
      <c r="H40" s="77"/>
      <c r="I40" s="77"/>
      <c r="J40" s="77"/>
      <c r="K40" s="78"/>
      <c r="L40" s="79">
        <f>[1]Julio!L40+[1]Agosto!L40+[1]Septiembre!L40</f>
        <v>1519</v>
      </c>
    </row>
    <row r="41" spans="1:17" ht="15.75" thickBot="1" x14ac:dyDescent="0.3">
      <c r="A41" s="49" t="s">
        <v>84</v>
      </c>
      <c r="B41" s="50">
        <f>[1]Julio!B41+[1]Agosto!B41+[1]Septiembre!B41</f>
        <v>3507</v>
      </c>
      <c r="C41" s="50">
        <f>[1]Julio!C41+[1]Agosto!C41+[1]Septiembre!C41</f>
        <v>2243</v>
      </c>
      <c r="D41" s="56">
        <f t="shared" si="0"/>
        <v>5750</v>
      </c>
      <c r="E41" s="32"/>
      <c r="F41" s="76" t="s">
        <v>85</v>
      </c>
      <c r="G41" s="77"/>
      <c r="H41" s="77"/>
      <c r="I41" s="77"/>
      <c r="J41" s="77"/>
      <c r="K41" s="78"/>
      <c r="L41" s="79">
        <f>[1]Julio!L41+[1]Agosto!L41+[1]Septiembre!L41</f>
        <v>1</v>
      </c>
    </row>
    <row r="42" spans="1:17" ht="15.75" thickBot="1" x14ac:dyDescent="0.3">
      <c r="A42" s="49" t="s">
        <v>86</v>
      </c>
      <c r="B42" s="50">
        <f>[1]Julio!B42+[1]Agosto!B42+[1]Septiembre!B42</f>
        <v>227</v>
      </c>
      <c r="C42" s="50">
        <f>[1]Julio!C42+[1]Agosto!C42+[1]Septiembre!C42</f>
        <v>419</v>
      </c>
      <c r="D42" s="56">
        <f t="shared" si="0"/>
        <v>646</v>
      </c>
      <c r="E42" s="32"/>
      <c r="F42" s="76" t="s">
        <v>87</v>
      </c>
      <c r="G42" s="77"/>
      <c r="H42" s="77"/>
      <c r="I42" s="77"/>
      <c r="J42" s="77"/>
      <c r="K42" s="78"/>
      <c r="L42" s="79">
        <f>[1]Julio!L42+[1]Agosto!L42+[1]Septiembre!L42</f>
        <v>0</v>
      </c>
    </row>
    <row r="43" spans="1:17" ht="16.5" thickBot="1" x14ac:dyDescent="0.3">
      <c r="A43" s="49" t="s">
        <v>88</v>
      </c>
      <c r="B43" s="50">
        <f>[1]Julio!B43+[1]Agosto!B43+[1]Septiembre!B43</f>
        <v>131</v>
      </c>
      <c r="C43" s="50">
        <f>[1]Julio!C43+[1]Agosto!C43+[1]Septiembre!C43</f>
        <v>239</v>
      </c>
      <c r="D43" s="56">
        <f t="shared" si="0"/>
        <v>370</v>
      </c>
      <c r="E43" s="80"/>
      <c r="F43" s="76" t="s">
        <v>89</v>
      </c>
      <c r="G43" s="77"/>
      <c r="H43" s="77"/>
      <c r="I43" s="77"/>
      <c r="J43" s="77"/>
      <c r="K43" s="78"/>
      <c r="L43" s="79">
        <f>[1]Julio!L43+[1]Agosto!L43+[1]Septiembre!L43</f>
        <v>310</v>
      </c>
    </row>
    <row r="44" spans="1:17" ht="15.75" x14ac:dyDescent="0.25">
      <c r="A44" s="49" t="s">
        <v>90</v>
      </c>
      <c r="B44" s="50">
        <f>[1]Julio!B44+[1]Agosto!B44+[1]Septiembre!B44</f>
        <v>42</v>
      </c>
      <c r="C44" s="50">
        <f>[1]Julio!C44+[1]Agosto!C44+[1]Septiembre!C44</f>
        <v>23</v>
      </c>
      <c r="D44" s="56">
        <f t="shared" si="0"/>
        <v>65</v>
      </c>
      <c r="E44" s="80"/>
    </row>
    <row r="45" spans="1:17" ht="12" customHeight="1" thickBot="1" x14ac:dyDescent="0.35">
      <c r="A45" s="49" t="s">
        <v>91</v>
      </c>
      <c r="B45" s="50">
        <f>[1]Julio!B45+[1]Agosto!B45+[1]Septiembre!B45</f>
        <v>2105</v>
      </c>
      <c r="C45" s="50">
        <f>[1]Julio!C45+[1]Agosto!C45+[1]Septiembre!C45</f>
        <v>545</v>
      </c>
      <c r="D45" s="56">
        <f t="shared" si="0"/>
        <v>2650</v>
      </c>
      <c r="E45" s="81"/>
      <c r="F45" s="82" t="s">
        <v>92</v>
      </c>
      <c r="G45" s="82"/>
      <c r="H45" s="82"/>
      <c r="I45" s="82"/>
    </row>
    <row r="46" spans="1:17" ht="16.5" x14ac:dyDescent="0.3">
      <c r="A46" s="49" t="s">
        <v>93</v>
      </c>
      <c r="B46" s="50">
        <f>[1]Julio!B46+[1]Agosto!B46+[1]Septiembre!B46</f>
        <v>4</v>
      </c>
      <c r="C46" s="50">
        <f>[1]Julio!C46+[1]Agosto!C46+[1]Septiembre!C46</f>
        <v>8</v>
      </c>
      <c r="D46" s="56">
        <f t="shared" si="0"/>
        <v>12</v>
      </c>
      <c r="E46" s="81" t="s">
        <v>94</v>
      </c>
      <c r="F46" s="83" t="s">
        <v>95</v>
      </c>
      <c r="G46" s="84"/>
      <c r="H46" s="84"/>
      <c r="I46" s="84"/>
      <c r="J46" s="84"/>
      <c r="K46" s="85"/>
      <c r="L46" s="86" t="s">
        <v>96</v>
      </c>
    </row>
    <row r="47" spans="1:17" ht="17.25" thickBot="1" x14ac:dyDescent="0.35">
      <c r="A47" s="49" t="s">
        <v>97</v>
      </c>
      <c r="B47" s="50">
        <f>[1]Julio!B47+[1]Agosto!B47+[1]Septiembre!B47</f>
        <v>16</v>
      </c>
      <c r="C47" s="50">
        <f>[1]Julio!C47+[1]Agosto!C47+[1]Septiembre!C47</f>
        <v>71</v>
      </c>
      <c r="D47" s="56">
        <f t="shared" si="0"/>
        <v>87</v>
      </c>
      <c r="E47" s="32"/>
      <c r="F47" s="87" t="s">
        <v>98</v>
      </c>
      <c r="G47" s="88"/>
      <c r="H47" s="88"/>
      <c r="I47" s="88"/>
      <c r="J47" s="89"/>
      <c r="K47" s="90"/>
      <c r="L47" s="79">
        <f>[1]Julio!L47+[1]Agosto!L47+[1]Septiembre!L47</f>
        <v>3676</v>
      </c>
      <c r="N47" s="8" t="s">
        <v>99</v>
      </c>
      <c r="O47" s="8"/>
      <c r="P47" s="8"/>
      <c r="Q47" s="8"/>
    </row>
    <row r="48" spans="1:17" ht="16.5" x14ac:dyDescent="0.3">
      <c r="A48" s="49" t="s">
        <v>100</v>
      </c>
      <c r="B48" s="50">
        <f>[1]Julio!B48+[1]Agosto!B48+[1]Septiembre!B48</f>
        <v>6654</v>
      </c>
      <c r="C48" s="50">
        <f>[1]Julio!C48+[1]Agosto!C48+[1]Septiembre!C48</f>
        <v>1441</v>
      </c>
      <c r="D48" s="56">
        <f t="shared" si="0"/>
        <v>8095</v>
      </c>
      <c r="E48" s="32"/>
      <c r="F48" s="87" t="s">
        <v>101</v>
      </c>
      <c r="G48" s="88"/>
      <c r="H48" s="88"/>
      <c r="I48" s="88"/>
      <c r="J48" s="89"/>
      <c r="K48" s="90"/>
      <c r="L48" s="91">
        <f>[1]Julio!L48+[1]Agosto!L48+[1]Septiembre!L48</f>
        <v>68</v>
      </c>
      <c r="N48" s="8"/>
      <c r="O48" s="8"/>
      <c r="P48" s="8"/>
      <c r="Q48" s="8"/>
    </row>
    <row r="49" spans="1:17" ht="16.5" x14ac:dyDescent="0.3">
      <c r="A49" s="49" t="s">
        <v>102</v>
      </c>
      <c r="B49" s="50">
        <f>[1]Julio!B49+[1]Agosto!B49+[1]Septiembre!B49</f>
        <v>814</v>
      </c>
      <c r="C49" s="50">
        <f>[1]Julio!C49+[1]Agosto!C49+[1]Septiembre!C49</f>
        <v>0</v>
      </c>
      <c r="D49" s="56">
        <f t="shared" si="0"/>
        <v>814</v>
      </c>
      <c r="E49" s="32"/>
      <c r="F49" s="87" t="s">
        <v>103</v>
      </c>
      <c r="G49" s="88"/>
      <c r="H49" s="88"/>
      <c r="I49" s="88"/>
      <c r="J49" s="89"/>
      <c r="K49" s="90"/>
      <c r="L49" s="91">
        <f>[1]Julio!L49+[1]Agosto!L49+[1]Septiembre!L49</f>
        <v>1174</v>
      </c>
      <c r="N49" s="8"/>
      <c r="O49" s="8"/>
      <c r="P49" s="8"/>
      <c r="Q49" s="8"/>
    </row>
    <row r="50" spans="1:17" ht="17.25" thickBot="1" x14ac:dyDescent="0.35">
      <c r="A50" s="92" t="s">
        <v>104</v>
      </c>
      <c r="B50" s="50">
        <f>[1]Julio!B50+[1]Agosto!B50+[1]Septiembre!B50</f>
        <v>1830</v>
      </c>
      <c r="C50" s="50">
        <f>[1]Julio!C50+[1]Agosto!C50+[1]Septiembre!C50</f>
        <v>801</v>
      </c>
      <c r="D50" s="93">
        <f t="shared" si="0"/>
        <v>2631</v>
      </c>
      <c r="E50" s="32"/>
      <c r="F50" s="87" t="s">
        <v>105</v>
      </c>
      <c r="G50" s="88"/>
      <c r="H50" s="88"/>
      <c r="I50" s="88"/>
      <c r="J50" s="89"/>
      <c r="K50" s="90"/>
      <c r="L50" s="91">
        <f>[1]Julio!L50+[1]Agosto!L50+[1]Septiembre!L50</f>
        <v>0</v>
      </c>
    </row>
    <row r="51" spans="1:17" ht="17.25" thickBot="1" x14ac:dyDescent="0.35">
      <c r="A51" s="94" t="s">
        <v>106</v>
      </c>
      <c r="B51" s="95">
        <f>SUM(B13:B50)</f>
        <v>26928</v>
      </c>
      <c r="C51" s="95">
        <f>SUM(C13:C50)</f>
        <v>25601</v>
      </c>
      <c r="D51" s="96">
        <f t="shared" si="0"/>
        <v>52529</v>
      </c>
      <c r="E51" s="32"/>
      <c r="F51" s="87" t="s">
        <v>107</v>
      </c>
      <c r="G51" s="88"/>
      <c r="H51" s="88"/>
      <c r="I51" s="88"/>
      <c r="J51" s="89"/>
      <c r="K51" s="90"/>
      <c r="L51" s="91">
        <f>[1]Julio!L51+[1]Agosto!L51+[1]Septiembre!L51</f>
        <v>0</v>
      </c>
    </row>
    <row r="52" spans="1:17" ht="17.25" thickBot="1" x14ac:dyDescent="0.35">
      <c r="A52" s="97" t="s">
        <v>108</v>
      </c>
      <c r="B52" s="98" t="s">
        <v>109</v>
      </c>
      <c r="C52" s="99"/>
      <c r="D52" s="50">
        <f>[1]Julio!D52+[1]Agosto!D52+[1]Septiembre!D52</f>
        <v>32924</v>
      </c>
      <c r="E52" s="32"/>
      <c r="F52" s="87" t="s">
        <v>110</v>
      </c>
      <c r="G52" s="88"/>
      <c r="H52" s="88"/>
      <c r="I52" s="88"/>
      <c r="J52" s="89"/>
      <c r="K52" s="90"/>
      <c r="L52" s="91">
        <f>[1]Julio!L52+[1]Agosto!L52+[1]Septiembre!L52</f>
        <v>8727</v>
      </c>
    </row>
    <row r="53" spans="1:17" ht="16.5" x14ac:dyDescent="0.3">
      <c r="A53" s="100" t="s">
        <v>111</v>
      </c>
      <c r="B53" s="101"/>
      <c r="C53" s="102"/>
      <c r="D53" s="103">
        <f>SUM(D52+D51)</f>
        <v>85453</v>
      </c>
      <c r="E53" s="32"/>
      <c r="F53" s="87" t="s">
        <v>112</v>
      </c>
      <c r="G53" s="88"/>
      <c r="H53" s="88"/>
      <c r="I53" s="88"/>
      <c r="J53" s="89"/>
      <c r="K53" s="90"/>
      <c r="L53" s="91">
        <f>[1]Julio!L53+[1]Agosto!L53+[1]Septiembre!L53</f>
        <v>25</v>
      </c>
    </row>
    <row r="54" spans="1:17" ht="17.25" thickBot="1" x14ac:dyDescent="0.35">
      <c r="A54" s="104" t="s">
        <v>113</v>
      </c>
      <c r="B54" s="105"/>
      <c r="C54" s="106" t="s">
        <v>114</v>
      </c>
      <c r="D54" s="107"/>
      <c r="E54" s="32"/>
      <c r="F54" s="87" t="s">
        <v>115</v>
      </c>
      <c r="G54" s="88"/>
      <c r="H54" s="88"/>
      <c r="I54" s="88"/>
      <c r="J54" s="89"/>
      <c r="K54" s="90"/>
      <c r="L54" s="91">
        <f>[1]Julio!L54+[1]Agosto!L54+[1]Septiembre!L54</f>
        <v>0</v>
      </c>
    </row>
    <row r="55" spans="1:17" ht="16.5" x14ac:dyDescent="0.3">
      <c r="A55" s="27"/>
      <c r="B55" s="27"/>
      <c r="C55" s="27"/>
      <c r="D55" s="27"/>
      <c r="E55" s="32"/>
      <c r="F55" s="87" t="s">
        <v>116</v>
      </c>
      <c r="G55" s="88"/>
      <c r="H55" s="88"/>
      <c r="I55" s="88"/>
      <c r="J55" s="89"/>
      <c r="K55" s="90"/>
      <c r="L55" s="91">
        <f>[1]Julio!L55+[1]Agosto!L55+[1]Septiembre!L55</f>
        <v>27</v>
      </c>
    </row>
    <row r="56" spans="1:17" ht="16.5" x14ac:dyDescent="0.3">
      <c r="A56" s="27"/>
      <c r="B56" s="27"/>
      <c r="C56" s="27"/>
      <c r="D56" s="27"/>
      <c r="E56" s="32"/>
      <c r="F56" s="87" t="s">
        <v>117</v>
      </c>
      <c r="G56" s="88"/>
      <c r="H56" s="88"/>
      <c r="I56" s="88"/>
      <c r="J56" s="108"/>
      <c r="K56" s="109"/>
      <c r="L56" s="91">
        <f>[1]Julio!L56+[1]Agosto!L56+[1]Septiembre!L56</f>
        <v>0</v>
      </c>
    </row>
    <row r="57" spans="1:17" ht="17.25" thickBot="1" x14ac:dyDescent="0.35">
      <c r="A57" s="27"/>
      <c r="B57" s="27"/>
      <c r="D57" s="27"/>
      <c r="E57" s="32"/>
      <c r="F57" s="110" t="s">
        <v>118</v>
      </c>
      <c r="G57" s="111"/>
      <c r="H57" s="111"/>
      <c r="I57" s="111"/>
      <c r="J57" s="112"/>
      <c r="K57" s="113"/>
      <c r="L57" s="91">
        <f>[1]Julio!L57+[1]Agosto!L57+[1]Septiembre!L57</f>
        <v>32</v>
      </c>
    </row>
    <row r="58" spans="1:17" ht="9.75" customHeight="1" x14ac:dyDescent="0.3">
      <c r="B58" s="114" t="s">
        <v>119</v>
      </c>
      <c r="E58" s="115"/>
      <c r="F58" s="115"/>
      <c r="G58" s="115"/>
      <c r="H58" s="115"/>
      <c r="I58" s="115"/>
      <c r="J58" s="116"/>
      <c r="K58" s="117"/>
      <c r="L58" s="117"/>
    </row>
    <row r="59" spans="1:17" ht="4.5" customHeight="1" x14ac:dyDescent="0.3">
      <c r="A59" s="118"/>
      <c r="B59" s="119"/>
      <c r="C59" s="118"/>
      <c r="D59" s="118"/>
      <c r="E59" s="120"/>
      <c r="F59" s="120"/>
      <c r="G59" s="120"/>
      <c r="H59" s="120"/>
      <c r="I59" s="120"/>
      <c r="J59" s="118"/>
      <c r="K59" s="121"/>
      <c r="L59" s="121"/>
    </row>
    <row r="60" spans="1:17" ht="3" customHeight="1" x14ac:dyDescent="0.25">
      <c r="N60" s="122"/>
      <c r="O60" s="122"/>
    </row>
    <row r="61" spans="1:17" ht="10.5" customHeight="1" x14ac:dyDescent="0.25">
      <c r="A61" s="123" t="s">
        <v>120</v>
      </c>
      <c r="B61" s="123"/>
      <c r="C61" s="123"/>
      <c r="D61" s="123"/>
      <c r="E61" s="123"/>
      <c r="F61" s="123"/>
      <c r="G61" s="123"/>
      <c r="H61" s="123"/>
      <c r="I61" s="123"/>
      <c r="J61" s="123"/>
      <c r="K61" s="123"/>
      <c r="L61" s="123"/>
      <c r="M61" s="123"/>
      <c r="N61" s="123"/>
      <c r="O61" s="123"/>
      <c r="P61" s="123"/>
      <c r="Q61" s="123"/>
    </row>
    <row r="62" spans="1:17" ht="2.25" customHeight="1" thickBot="1" x14ac:dyDescent="0.3"/>
    <row r="63" spans="1:17" ht="16.5" thickBot="1" x14ac:dyDescent="0.3">
      <c r="A63" s="124" t="s">
        <v>121</v>
      </c>
      <c r="B63" s="125"/>
      <c r="C63" s="125"/>
      <c r="D63" s="125"/>
      <c r="E63" s="125"/>
      <c r="F63" s="125"/>
      <c r="G63" s="125"/>
      <c r="H63" s="125"/>
      <c r="I63" s="125"/>
      <c r="J63" s="125"/>
      <c r="K63" s="125"/>
      <c r="L63" s="126"/>
      <c r="M63" s="122"/>
      <c r="O63" s="9"/>
      <c r="P63" s="9"/>
    </row>
    <row r="64" spans="1:17" ht="14.25" customHeight="1" thickBot="1" x14ac:dyDescent="0.3">
      <c r="A64" s="127" t="s">
        <v>16</v>
      </c>
      <c r="B64" s="128" t="s">
        <v>122</v>
      </c>
      <c r="C64" s="129"/>
      <c r="D64" s="130" t="s">
        <v>123</v>
      </c>
      <c r="E64" s="130"/>
      <c r="F64" s="131"/>
      <c r="G64" s="132" t="s">
        <v>124</v>
      </c>
      <c r="H64" s="133" t="s">
        <v>125</v>
      </c>
      <c r="I64" s="134" t="s">
        <v>126</v>
      </c>
      <c r="J64" s="134" t="s">
        <v>127</v>
      </c>
      <c r="K64" s="134" t="s">
        <v>128</v>
      </c>
      <c r="L64" s="135" t="s">
        <v>129</v>
      </c>
    </row>
    <row r="65" spans="1:20" ht="28.5" customHeight="1" thickBot="1" x14ac:dyDescent="0.3">
      <c r="A65" s="136"/>
      <c r="B65" s="137"/>
      <c r="C65" s="138" t="s">
        <v>130</v>
      </c>
      <c r="D65" s="139" t="s">
        <v>131</v>
      </c>
      <c r="E65" s="139" t="s">
        <v>132</v>
      </c>
      <c r="F65" s="140" t="s">
        <v>133</v>
      </c>
      <c r="G65" s="141"/>
      <c r="H65" s="142"/>
      <c r="I65" s="143"/>
      <c r="J65" s="143"/>
      <c r="K65" s="143"/>
      <c r="L65" s="144"/>
      <c r="N65" t="s">
        <v>134</v>
      </c>
      <c r="S65" t="s">
        <v>135</v>
      </c>
      <c r="T65">
        <f>COUNTIF(T66:T77,"&gt;0")</f>
        <v>3</v>
      </c>
    </row>
    <row r="66" spans="1:20" x14ac:dyDescent="0.25">
      <c r="A66" s="145" t="s">
        <v>136</v>
      </c>
      <c r="B66" s="146">
        <f>[1]Julio!B66+[1]Agosto!B66+[1]Septiembre!B66</f>
        <v>0</v>
      </c>
      <c r="C66" s="147">
        <f>[1]Julio!C66+[1]Agosto!C66+[1]Septiembre!C66</f>
        <v>0</v>
      </c>
      <c r="D66" s="148">
        <f>[1]Julio!D66+[1]Agosto!D66+[1]Septiembre!D66</f>
        <v>0</v>
      </c>
      <c r="E66" s="149">
        <f>[1]Julio!E66+[1]Agosto!E66+[1]Septiembre!E66</f>
        <v>0</v>
      </c>
      <c r="F66" s="150">
        <f>E66+D66+C66</f>
        <v>0</v>
      </c>
      <c r="G66" s="151">
        <f>[1]Julio!G66+[1]Agosto!G66+[1]Septiembre!G66</f>
        <v>0</v>
      </c>
      <c r="H66" s="152">
        <f>IFERROR(([1]Julio!H66+[1]Agosto!H66+[1]Septiembre!H66)/$T$65,0)</f>
        <v>0</v>
      </c>
      <c r="I66" s="153">
        <f>SUM(H66*$N$66)</f>
        <v>0</v>
      </c>
      <c r="J66" s="154">
        <f>IFERROR(SUM(G66/(I66))*100,0)</f>
        <v>0</v>
      </c>
      <c r="K66" s="155">
        <f>IFERROR(SUM(G66/F66),0)</f>
        <v>0</v>
      </c>
      <c r="L66" s="156">
        <f>IFERROR(([1]Julio!L66+[1]Agosto!L66+[1]Septiembre!L66) / $T$65,0)</f>
        <v>0</v>
      </c>
      <c r="N66">
        <f>SUM(T66:T77)</f>
        <v>92</v>
      </c>
    </row>
    <row r="67" spans="1:20" ht="15.75" thickBot="1" x14ac:dyDescent="0.3">
      <c r="A67" s="145" t="s">
        <v>137</v>
      </c>
      <c r="B67" s="157">
        <f>[1]Julio!B67+[1]Agosto!B67+[1]Septiembre!B67</f>
        <v>0</v>
      </c>
      <c r="C67" s="147">
        <f>[1]Julio!C67+[1]Agosto!C67+[1]Septiembre!C67</f>
        <v>0</v>
      </c>
      <c r="D67" s="148">
        <f>[1]Julio!D67+[1]Agosto!D67+[1]Septiembre!D67</f>
        <v>0</v>
      </c>
      <c r="E67" s="149">
        <f>[1]Julio!E67+[1]Agosto!E67+[1]Septiembre!E67</f>
        <v>0</v>
      </c>
      <c r="F67" s="158">
        <f t="shared" ref="F67:F85" si="2">E67+D67+C67</f>
        <v>0</v>
      </c>
      <c r="G67" s="151">
        <f>[1]Julio!G67+[1]Agosto!G67+[1]Septiembre!G67</f>
        <v>0</v>
      </c>
      <c r="H67" s="152">
        <f>IFERROR(([1]Julio!H67+[1]Agosto!H67+[1]Septiembre!H67)/$T$65,0)</f>
        <v>0</v>
      </c>
      <c r="I67" s="153">
        <f t="shared" ref="I67:I85" si="3">SUM(H67*$N$66)</f>
        <v>0</v>
      </c>
      <c r="J67" s="154">
        <f t="shared" ref="J67:J85" si="4">IFERROR(SUM(G67/(I67))*100,0)</f>
        <v>0</v>
      </c>
      <c r="K67" s="155">
        <f t="shared" ref="K67:K86" si="5">IFERROR(SUM(G67/F67),0)</f>
        <v>0</v>
      </c>
      <c r="L67" s="156">
        <f>IFERROR(([1]Julio!L67+[1]Agosto!L67+[1]Septiembre!L67) / $T$65,0)</f>
        <v>0</v>
      </c>
      <c r="S67" s="159"/>
      <c r="T67" s="159"/>
    </row>
    <row r="68" spans="1:20" ht="15" customHeight="1" x14ac:dyDescent="0.25">
      <c r="A68" s="160" t="s">
        <v>138</v>
      </c>
      <c r="B68" s="157">
        <f>[1]Julio!B68+[1]Agosto!B68+[1]Septiembre!B68</f>
        <v>21</v>
      </c>
      <c r="C68" s="147">
        <f>[1]Julio!C68+[1]Agosto!C68+[1]Septiembre!C68</f>
        <v>10</v>
      </c>
      <c r="D68" s="148">
        <f>[1]Julio!D68+[1]Agosto!D68+[1]Septiembre!D68</f>
        <v>0</v>
      </c>
      <c r="E68" s="149">
        <f>[1]Julio!E68+[1]Agosto!E68+[1]Septiembre!E68</f>
        <v>0</v>
      </c>
      <c r="F68" s="158">
        <f t="shared" si="2"/>
        <v>10</v>
      </c>
      <c r="G68" s="151">
        <f>[1]Julio!G68+[1]Agosto!G68+[1]Septiembre!G68</f>
        <v>48</v>
      </c>
      <c r="H68" s="152">
        <f>IFERROR(([1]Julio!H68+[1]Agosto!H68+[1]Septiembre!H68)/$T$65,0)</f>
        <v>11</v>
      </c>
      <c r="I68" s="153">
        <f t="shared" si="3"/>
        <v>1012</v>
      </c>
      <c r="J68" s="154">
        <f t="shared" si="4"/>
        <v>4.7430830039525684</v>
      </c>
      <c r="K68" s="155">
        <f t="shared" si="5"/>
        <v>4.8</v>
      </c>
      <c r="L68" s="156">
        <f>IFERROR(([1]Julio!L68+[1]Agosto!L68+[1]Septiembre!L68) / $T$65,0)</f>
        <v>0</v>
      </c>
      <c r="N68" s="161" t="s">
        <v>139</v>
      </c>
      <c r="O68" s="162"/>
      <c r="P68" s="163"/>
      <c r="Q68" s="164" t="s">
        <v>140</v>
      </c>
      <c r="R68" s="165"/>
      <c r="S68" s="166"/>
      <c r="T68" s="159"/>
    </row>
    <row r="69" spans="1:20" x14ac:dyDescent="0.25">
      <c r="A69" s="145" t="s">
        <v>141</v>
      </c>
      <c r="B69" s="157">
        <f>[1]Julio!B69+[1]Agosto!B69+[1]Septiembre!B69</f>
        <v>89</v>
      </c>
      <c r="C69" s="147">
        <f>[1]Julio!C69+[1]Agosto!C69+[1]Septiembre!C69</f>
        <v>69</v>
      </c>
      <c r="D69" s="148">
        <f>[1]Julio!D69+[1]Agosto!D69+[1]Septiembre!D69</f>
        <v>2</v>
      </c>
      <c r="E69" s="149">
        <f>[1]Julio!E69+[1]Agosto!E69+[1]Septiembre!E69</f>
        <v>10</v>
      </c>
      <c r="F69" s="158">
        <f t="shared" si="2"/>
        <v>81</v>
      </c>
      <c r="G69" s="151">
        <f>[1]Julio!G69+[1]Agosto!G69+[1]Septiembre!G69</f>
        <v>290</v>
      </c>
      <c r="H69" s="152">
        <f>IFERROR(([1]Julio!H69+[1]Agosto!H69+[1]Septiembre!H69)/$T$65,0)</f>
        <v>12</v>
      </c>
      <c r="I69" s="153">
        <f t="shared" si="3"/>
        <v>1104</v>
      </c>
      <c r="J69" s="154">
        <f t="shared" si="4"/>
        <v>26.268115942028984</v>
      </c>
      <c r="K69" s="155">
        <f t="shared" si="5"/>
        <v>3.5802469135802468</v>
      </c>
      <c r="L69" s="156">
        <f>IFERROR(([1]Julio!L69+[1]Agosto!L69+[1]Septiembre!L69) / $T$65,0)</f>
        <v>0</v>
      </c>
      <c r="N69" s="167"/>
      <c r="O69" s="168"/>
      <c r="P69" s="169"/>
      <c r="Q69" s="170"/>
      <c r="R69" s="171"/>
      <c r="S69" s="172"/>
      <c r="T69" s="159"/>
    </row>
    <row r="70" spans="1:20" x14ac:dyDescent="0.25">
      <c r="A70" s="145" t="s">
        <v>142</v>
      </c>
      <c r="B70" s="157">
        <f>[1]Julio!B70+[1]Agosto!B70+[1]Septiembre!B70</f>
        <v>108</v>
      </c>
      <c r="C70" s="147">
        <f>[1]Julio!C70+[1]Agosto!C70+[1]Septiembre!C70</f>
        <v>63</v>
      </c>
      <c r="D70" s="148">
        <f>[1]Julio!D70+[1]Agosto!D70+[1]Septiembre!D70</f>
        <v>10</v>
      </c>
      <c r="E70" s="149">
        <f>[1]Julio!E70+[1]Agosto!E70+[1]Septiembre!E70</f>
        <v>34</v>
      </c>
      <c r="F70" s="158">
        <f t="shared" si="2"/>
        <v>107</v>
      </c>
      <c r="G70" s="151">
        <f>[1]Julio!G70+[1]Agosto!G70+[1]Septiembre!G70</f>
        <v>1047</v>
      </c>
      <c r="H70" s="152">
        <f>IFERROR(([1]Julio!H70+[1]Agosto!H70+[1]Septiembre!H70)/$T$65,0)</f>
        <v>22</v>
      </c>
      <c r="I70" s="153">
        <f t="shared" si="3"/>
        <v>2024</v>
      </c>
      <c r="J70" s="154">
        <f t="shared" si="4"/>
        <v>51.729249011857704</v>
      </c>
      <c r="K70" s="155">
        <f t="shared" si="5"/>
        <v>9.7850467289719631</v>
      </c>
      <c r="L70" s="156">
        <f>IFERROR(([1]Julio!L70+[1]Agosto!L70+[1]Septiembre!L70) / $T$65,0)</f>
        <v>0</v>
      </c>
      <c r="N70" s="167"/>
      <c r="O70" s="168"/>
      <c r="P70" s="169"/>
      <c r="Q70" s="170"/>
      <c r="R70" s="171"/>
      <c r="S70" s="172"/>
      <c r="T70" s="159"/>
    </row>
    <row r="71" spans="1:20" ht="15.75" thickBot="1" x14ac:dyDescent="0.3">
      <c r="A71" s="145" t="s">
        <v>143</v>
      </c>
      <c r="B71" s="157">
        <f>[1]Julio!B71+[1]Agosto!B71+[1]Septiembre!B71</f>
        <v>73</v>
      </c>
      <c r="C71" s="147">
        <f>[1]Julio!C71+[1]Agosto!C71+[1]Septiembre!C71</f>
        <v>50</v>
      </c>
      <c r="D71" s="148">
        <f>[1]Julio!D71+[1]Agosto!D71+[1]Septiembre!D71</f>
        <v>7</v>
      </c>
      <c r="E71" s="149">
        <f>[1]Julio!E71+[1]Agosto!E71+[1]Septiembre!E71</f>
        <v>30</v>
      </c>
      <c r="F71" s="158">
        <f t="shared" si="2"/>
        <v>87</v>
      </c>
      <c r="G71" s="151">
        <f>[1]Julio!G71+[1]Agosto!G71+[1]Septiembre!G71</f>
        <v>449</v>
      </c>
      <c r="H71" s="152">
        <f>IFERROR(([1]Julio!H71+[1]Agosto!H71+[1]Septiembre!H71)/$T$65,0)</f>
        <v>9</v>
      </c>
      <c r="I71" s="153">
        <f t="shared" si="3"/>
        <v>828</v>
      </c>
      <c r="J71" s="154">
        <f t="shared" si="4"/>
        <v>54.227053140096615</v>
      </c>
      <c r="K71" s="155">
        <f t="shared" si="5"/>
        <v>5.1609195402298846</v>
      </c>
      <c r="L71" s="156">
        <f>IFERROR(([1]Julio!L71+[1]Agosto!L71+[1]Septiembre!L71) / $T$65,0)</f>
        <v>0</v>
      </c>
      <c r="N71" s="173"/>
      <c r="O71" s="174"/>
      <c r="P71" s="175"/>
      <c r="Q71" s="176"/>
      <c r="R71" s="177"/>
      <c r="S71" s="178"/>
      <c r="T71" s="159"/>
    </row>
    <row r="72" spans="1:20" ht="15.75" thickBot="1" x14ac:dyDescent="0.3">
      <c r="A72" s="145" t="s">
        <v>144</v>
      </c>
      <c r="B72" s="157">
        <f>[1]Julio!B72+[1]Agosto!B72+[1]Septiembre!B72</f>
        <v>80</v>
      </c>
      <c r="C72" s="147">
        <f>[1]Julio!C72+[1]Agosto!C72+[1]Septiembre!C72</f>
        <v>33</v>
      </c>
      <c r="D72" s="148">
        <f>[1]Julio!D72+[1]Agosto!D72+[1]Septiembre!D72</f>
        <v>1</v>
      </c>
      <c r="E72" s="149">
        <f>[1]Julio!E72+[1]Agosto!E72+[1]Septiembre!E72</f>
        <v>12</v>
      </c>
      <c r="F72" s="158">
        <f t="shared" si="2"/>
        <v>46</v>
      </c>
      <c r="G72" s="151">
        <f>[1]Julio!G72+[1]Agosto!G72+[1]Septiembre!G72</f>
        <v>217</v>
      </c>
      <c r="H72" s="152">
        <f>IFERROR(([1]Julio!H72+[1]Agosto!H72+[1]Septiembre!H72)/$T$65,0)</f>
        <v>8</v>
      </c>
      <c r="I72" s="153">
        <f t="shared" si="3"/>
        <v>736</v>
      </c>
      <c r="J72" s="154">
        <f t="shared" si="4"/>
        <v>29.483695652173914</v>
      </c>
      <c r="K72" s="155">
        <f t="shared" si="5"/>
        <v>4.7173913043478262</v>
      </c>
      <c r="L72" s="156">
        <f>IFERROR(([1]Julio!L72+[1]Agosto!L72+[1]Septiembre!L72) / $T$65,0)</f>
        <v>0</v>
      </c>
      <c r="O72" s="179"/>
      <c r="T72" s="159">
        <f>[1]Julio!$N$66</f>
        <v>31</v>
      </c>
    </row>
    <row r="73" spans="1:20" ht="15" customHeight="1" x14ac:dyDescent="0.25">
      <c r="A73" s="145" t="s">
        <v>145</v>
      </c>
      <c r="B73" s="157">
        <f>[1]Julio!B73+[1]Agosto!B73+[1]Septiembre!B73</f>
        <v>124</v>
      </c>
      <c r="C73" s="147">
        <f>[1]Julio!C73+[1]Agosto!C73+[1]Septiembre!C73</f>
        <v>85</v>
      </c>
      <c r="D73" s="148">
        <f>[1]Julio!D73+[1]Agosto!D73+[1]Septiembre!D73</f>
        <v>3</v>
      </c>
      <c r="E73" s="149">
        <f>[1]Julio!E73+[1]Agosto!E73+[1]Septiembre!E73</f>
        <v>12</v>
      </c>
      <c r="F73" s="158">
        <f t="shared" si="2"/>
        <v>100</v>
      </c>
      <c r="G73" s="151">
        <f>[1]Julio!G73+[1]Agosto!G73+[1]Septiembre!G73</f>
        <v>440</v>
      </c>
      <c r="H73" s="152">
        <f>IFERROR(([1]Julio!H73+[1]Agosto!H73+[1]Septiembre!H73)/$T$65,0)</f>
        <v>16</v>
      </c>
      <c r="I73" s="153">
        <f t="shared" si="3"/>
        <v>1472</v>
      </c>
      <c r="J73" s="154">
        <f t="shared" si="4"/>
        <v>29.891304347826086</v>
      </c>
      <c r="K73" s="155">
        <f t="shared" si="5"/>
        <v>4.4000000000000004</v>
      </c>
      <c r="L73" s="156">
        <f>IFERROR(([1]Julio!L73+[1]Agosto!L73+[1]Septiembre!L73) / $T$65,0)</f>
        <v>0</v>
      </c>
      <c r="N73" s="164" t="s">
        <v>146</v>
      </c>
      <c r="O73" s="165"/>
      <c r="P73" s="166"/>
      <c r="Q73" s="180" t="s">
        <v>147</v>
      </c>
      <c r="R73" s="181"/>
      <c r="S73" s="182"/>
      <c r="T73" s="159">
        <f>[1]Agosto!$N$66</f>
        <v>31</v>
      </c>
    </row>
    <row r="74" spans="1:20" x14ac:dyDescent="0.25">
      <c r="A74" s="145" t="s">
        <v>148</v>
      </c>
      <c r="B74" s="157">
        <f>[1]Julio!B74+[1]Agosto!B74+[1]Septiembre!B74</f>
        <v>38</v>
      </c>
      <c r="C74" s="147">
        <f>[1]Julio!C74+[1]Agosto!C74+[1]Septiembre!C74</f>
        <v>25</v>
      </c>
      <c r="D74" s="148">
        <f>[1]Julio!D74+[1]Agosto!D74+[1]Septiembre!D74</f>
        <v>0</v>
      </c>
      <c r="E74" s="149">
        <f>[1]Julio!E74+[1]Agosto!E74+[1]Septiembre!E74</f>
        <v>8</v>
      </c>
      <c r="F74" s="158">
        <f t="shared" si="2"/>
        <v>33</v>
      </c>
      <c r="G74" s="151">
        <f>[1]Julio!G74+[1]Agosto!G74+[1]Septiembre!G74</f>
        <v>273</v>
      </c>
      <c r="H74" s="152">
        <f>IFERROR(([1]Julio!H74+[1]Agosto!H74+[1]Septiembre!H74)/$T$65,0)</f>
        <v>10</v>
      </c>
      <c r="I74" s="153">
        <f t="shared" si="3"/>
        <v>920</v>
      </c>
      <c r="J74" s="154">
        <f t="shared" si="4"/>
        <v>29.673913043478262</v>
      </c>
      <c r="K74" s="155">
        <f t="shared" si="5"/>
        <v>8.2727272727272734</v>
      </c>
      <c r="L74" s="156">
        <f>IFERROR(([1]Julio!L74+[1]Agosto!L74+[1]Septiembre!L74) / $T$65,0)</f>
        <v>0</v>
      </c>
      <c r="N74" s="170"/>
      <c r="O74" s="171"/>
      <c r="P74" s="172"/>
      <c r="Q74" s="183"/>
      <c r="R74" s="184"/>
      <c r="S74" s="185"/>
      <c r="T74" s="159">
        <f>[1]Septiembre!$N$66</f>
        <v>30</v>
      </c>
    </row>
    <row r="75" spans="1:20" ht="15.75" thickBot="1" x14ac:dyDescent="0.3">
      <c r="A75" s="145" t="s">
        <v>149</v>
      </c>
      <c r="B75" s="157">
        <f>[1]Julio!B75+[1]Agosto!B75+[1]Septiembre!B75</f>
        <v>130</v>
      </c>
      <c r="C75" s="147">
        <f>[1]Julio!C75+[1]Agosto!C75+[1]Septiembre!C75</f>
        <v>103</v>
      </c>
      <c r="D75" s="148">
        <f>[1]Julio!D75+[1]Agosto!D75+[1]Septiembre!D75</f>
        <v>8</v>
      </c>
      <c r="E75" s="149">
        <f>[1]Julio!E75+[1]Agosto!E75+[1]Septiembre!E75</f>
        <v>43</v>
      </c>
      <c r="F75" s="158">
        <f t="shared" si="2"/>
        <v>154</v>
      </c>
      <c r="G75" s="151">
        <f>[1]Julio!G75+[1]Agosto!G75+[1]Septiembre!G75</f>
        <v>501</v>
      </c>
      <c r="H75" s="152">
        <f>IFERROR(([1]Julio!H75+[1]Agosto!H75+[1]Septiembre!H75)/$T$65,0)</f>
        <v>13</v>
      </c>
      <c r="I75" s="153">
        <f t="shared" si="3"/>
        <v>1196</v>
      </c>
      <c r="J75" s="154">
        <f t="shared" si="4"/>
        <v>41.889632107023409</v>
      </c>
      <c r="K75" s="155">
        <f t="shared" si="5"/>
        <v>3.2532467532467533</v>
      </c>
      <c r="L75" s="156">
        <f>IFERROR(([1]Julio!L75+[1]Agosto!L75+[1]Septiembre!L75) / $T$65,0)</f>
        <v>0</v>
      </c>
      <c r="N75" s="176"/>
      <c r="O75" s="177"/>
      <c r="P75" s="178"/>
      <c r="Q75" s="186"/>
      <c r="R75" s="187"/>
      <c r="S75" s="188"/>
    </row>
    <row r="76" spans="1:20" ht="15" customHeight="1" x14ac:dyDescent="0.25">
      <c r="A76" s="145" t="s">
        <v>150</v>
      </c>
      <c r="B76" s="157">
        <f>[1]Julio!B76+[1]Agosto!B76+[1]Septiembre!B76</f>
        <v>514</v>
      </c>
      <c r="C76" s="147">
        <f>[1]Julio!C76+[1]Agosto!C76+[1]Septiembre!C76</f>
        <v>402</v>
      </c>
      <c r="D76" s="148">
        <f>[1]Julio!D76+[1]Agosto!D76+[1]Septiembre!D76</f>
        <v>18</v>
      </c>
      <c r="E76" s="149">
        <f>[1]Julio!E76+[1]Agosto!E76+[1]Septiembre!E76</f>
        <v>24</v>
      </c>
      <c r="F76" s="158">
        <f t="shared" si="2"/>
        <v>444</v>
      </c>
      <c r="G76" s="151">
        <f>[1]Julio!G76+[1]Agosto!G76+[1]Septiembre!G76</f>
        <v>2126</v>
      </c>
      <c r="H76" s="152">
        <f>IFERROR(([1]Julio!H76+[1]Agosto!H76+[1]Septiembre!H76)/$T$65,0)</f>
        <v>33.333333333333336</v>
      </c>
      <c r="I76" s="153">
        <f t="shared" si="3"/>
        <v>3066.666666666667</v>
      </c>
      <c r="J76" s="154">
        <f t="shared" si="4"/>
        <v>69.326086956521735</v>
      </c>
      <c r="K76" s="155">
        <f t="shared" si="5"/>
        <v>4.788288288288288</v>
      </c>
      <c r="L76" s="156">
        <f>IFERROR(([1]Julio!L76+[1]Agosto!L76+[1]Septiembre!L76) / $T$65,0)</f>
        <v>0</v>
      </c>
      <c r="N76" s="167" t="s">
        <v>151</v>
      </c>
      <c r="O76" s="168"/>
      <c r="P76" s="169"/>
    </row>
    <row r="77" spans="1:20" x14ac:dyDescent="0.25">
      <c r="A77" s="160" t="s">
        <v>152</v>
      </c>
      <c r="B77" s="157">
        <f>[1]Julio!B77+[1]Agosto!B77+[1]Septiembre!B77</f>
        <v>11</v>
      </c>
      <c r="C77" s="147">
        <f>[1]Julio!C77+[1]Agosto!C77+[1]Septiembre!C77</f>
        <v>5</v>
      </c>
      <c r="D77" s="148">
        <f>[1]Julio!D77+[1]Agosto!D77+[1]Septiembre!D77</f>
        <v>0</v>
      </c>
      <c r="E77" s="149">
        <f>[1]Julio!E77+[1]Agosto!E77+[1]Septiembre!E77</f>
        <v>0</v>
      </c>
      <c r="F77" s="158">
        <f t="shared" si="2"/>
        <v>5</v>
      </c>
      <c r="G77" s="151">
        <f>[1]Julio!G77+[1]Agosto!G77+[1]Septiembre!G77</f>
        <v>87</v>
      </c>
      <c r="H77" s="152">
        <f>IFERROR(([1]Julio!H77+[1]Agosto!H77+[1]Septiembre!H77)/$T$65,0)</f>
        <v>4.666666666666667</v>
      </c>
      <c r="I77" s="153">
        <f t="shared" si="3"/>
        <v>429.33333333333337</v>
      </c>
      <c r="J77" s="154">
        <f t="shared" si="4"/>
        <v>20.2639751552795</v>
      </c>
      <c r="K77" s="155">
        <f t="shared" si="5"/>
        <v>17.399999999999999</v>
      </c>
      <c r="L77" s="156">
        <f>IFERROR(([1]Julio!L77+[1]Agosto!L77+[1]Septiembre!L77) / $T$65,0)</f>
        <v>0</v>
      </c>
      <c r="N77" s="167"/>
      <c r="O77" s="168"/>
      <c r="P77" s="169"/>
    </row>
    <row r="78" spans="1:20" x14ac:dyDescent="0.25">
      <c r="A78" s="145" t="s">
        <v>153</v>
      </c>
      <c r="B78" s="157">
        <f>[1]Julio!B78+[1]Agosto!B78+[1]Septiembre!B78</f>
        <v>9</v>
      </c>
      <c r="C78" s="147">
        <f>[1]Julio!C78+[1]Agosto!C78+[1]Septiembre!C78</f>
        <v>1</v>
      </c>
      <c r="D78" s="148">
        <f>[1]Julio!D78+[1]Agosto!D78+[1]Septiembre!D78</f>
        <v>0</v>
      </c>
      <c r="E78" s="149">
        <f>[1]Julio!E78+[1]Agosto!E78+[1]Septiembre!E78</f>
        <v>0</v>
      </c>
      <c r="F78" s="158">
        <f t="shared" si="2"/>
        <v>1</v>
      </c>
      <c r="G78" s="151">
        <f>[1]Julio!G78+[1]Agosto!G78+[1]Septiembre!G78</f>
        <v>0</v>
      </c>
      <c r="H78" s="152">
        <f>IFERROR(([1]Julio!H78+[1]Agosto!H78+[1]Septiembre!H78)/$T$65,0)</f>
        <v>0</v>
      </c>
      <c r="I78" s="153">
        <f t="shared" si="3"/>
        <v>0</v>
      </c>
      <c r="J78" s="154">
        <f t="shared" si="4"/>
        <v>0</v>
      </c>
      <c r="K78" s="155">
        <f t="shared" si="5"/>
        <v>0</v>
      </c>
      <c r="L78" s="156">
        <f>IFERROR(([1]Julio!L78+[1]Agosto!L78+[1]Septiembre!L78) / $T$65,0)</f>
        <v>0</v>
      </c>
      <c r="N78" s="167"/>
      <c r="O78" s="168"/>
      <c r="P78" s="169"/>
    </row>
    <row r="79" spans="1:20" ht="15.75" thickBot="1" x14ac:dyDescent="0.3">
      <c r="A79" s="145" t="s">
        <v>154</v>
      </c>
      <c r="B79" s="157">
        <f>[1]Julio!B79+[1]Agosto!B79+[1]Septiembre!B79</f>
        <v>186</v>
      </c>
      <c r="C79" s="147">
        <f>[1]Julio!C79+[1]Agosto!C79+[1]Septiembre!C79</f>
        <v>135</v>
      </c>
      <c r="D79" s="148">
        <f>[1]Julio!D79+[1]Agosto!D79+[1]Septiembre!D79</f>
        <v>9</v>
      </c>
      <c r="E79" s="149">
        <f>[1]Julio!E79+[1]Agosto!E79+[1]Septiembre!E79</f>
        <v>29</v>
      </c>
      <c r="F79" s="158">
        <f t="shared" si="2"/>
        <v>173</v>
      </c>
      <c r="G79" s="151">
        <f>[1]Julio!G79+[1]Agosto!G79+[1]Septiembre!G79</f>
        <v>673</v>
      </c>
      <c r="H79" s="152">
        <f>IFERROR(([1]Julio!H79+[1]Agosto!H79+[1]Septiembre!H79)/$T$65,0)</f>
        <v>13</v>
      </c>
      <c r="I79" s="153">
        <f t="shared" si="3"/>
        <v>1196</v>
      </c>
      <c r="J79" s="154">
        <f t="shared" si="4"/>
        <v>56.270903010033443</v>
      </c>
      <c r="K79" s="155">
        <f t="shared" si="5"/>
        <v>3.8901734104046244</v>
      </c>
      <c r="L79" s="156">
        <f>IFERROR(([1]Julio!L79+[1]Agosto!L79+[1]Septiembre!L79) / $T$65,0)</f>
        <v>0</v>
      </c>
      <c r="N79" s="173"/>
      <c r="O79" s="174"/>
      <c r="P79" s="175"/>
    </row>
    <row r="80" spans="1:20" ht="15" customHeight="1" x14ac:dyDescent="0.25">
      <c r="A80" s="145" t="s">
        <v>155</v>
      </c>
      <c r="B80" s="157">
        <f>[1]Julio!B80+[1]Agosto!B80+[1]Septiembre!B80</f>
        <v>202</v>
      </c>
      <c r="C80" s="147">
        <f>[1]Julio!C80+[1]Agosto!C80+[1]Septiembre!C80</f>
        <v>139</v>
      </c>
      <c r="D80" s="148">
        <f>[1]Julio!D80+[1]Agosto!D80+[1]Septiembre!D80</f>
        <v>19</v>
      </c>
      <c r="E80" s="149">
        <f>[1]Julio!E80+[1]Agosto!E80+[1]Septiembre!E80</f>
        <v>52</v>
      </c>
      <c r="F80" s="158">
        <f t="shared" si="2"/>
        <v>210</v>
      </c>
      <c r="G80" s="151">
        <f>[1]Julio!G80+[1]Agosto!G80+[1]Septiembre!G80</f>
        <v>823</v>
      </c>
      <c r="H80" s="152">
        <f>IFERROR(([1]Julio!H80+[1]Agosto!H80+[1]Septiembre!H80)/$T$65,0)</f>
        <v>15</v>
      </c>
      <c r="I80" s="153">
        <f t="shared" si="3"/>
        <v>1380</v>
      </c>
      <c r="J80" s="154">
        <f t="shared" si="4"/>
        <v>59.637681159420289</v>
      </c>
      <c r="K80" s="155">
        <f t="shared" si="5"/>
        <v>3.9190476190476189</v>
      </c>
      <c r="L80" s="156">
        <f>IFERROR(([1]Julio!L80+[1]Agosto!L80+[1]Septiembre!L80) / $T$65,0)</f>
        <v>0</v>
      </c>
      <c r="N80" s="164" t="s">
        <v>156</v>
      </c>
      <c r="O80" s="165"/>
      <c r="P80" s="166"/>
    </row>
    <row r="81" spans="1:17" x14ac:dyDescent="0.25">
      <c r="A81" s="145" t="s">
        <v>157</v>
      </c>
      <c r="B81" s="157">
        <f>[1]Julio!B81+[1]Agosto!B81+[1]Septiembre!B81</f>
        <v>70</v>
      </c>
      <c r="C81" s="147">
        <f>[1]Julio!C81+[1]Agosto!C81+[1]Septiembre!C81</f>
        <v>72</v>
      </c>
      <c r="D81" s="148">
        <f>[1]Julio!D81+[1]Agosto!D81+[1]Septiembre!D81</f>
        <v>0</v>
      </c>
      <c r="E81" s="149">
        <f>[1]Julio!E81+[1]Agosto!E81+[1]Septiembre!E81</f>
        <v>15</v>
      </c>
      <c r="F81" s="158">
        <f t="shared" si="2"/>
        <v>87</v>
      </c>
      <c r="G81" s="151">
        <f>[1]Julio!G81+[1]Agosto!G81+[1]Septiembre!G81</f>
        <v>756</v>
      </c>
      <c r="H81" s="152">
        <f>IFERROR(([1]Julio!H81+[1]Agosto!H81+[1]Septiembre!H81)/$T$65,0)</f>
        <v>9</v>
      </c>
      <c r="I81" s="153">
        <f t="shared" si="3"/>
        <v>828</v>
      </c>
      <c r="J81" s="154">
        <f t="shared" si="4"/>
        <v>91.304347826086953</v>
      </c>
      <c r="K81" s="155">
        <f t="shared" si="5"/>
        <v>8.6896551724137936</v>
      </c>
      <c r="L81" s="156">
        <f>IFERROR(([1]Julio!L81+[1]Agosto!L81+[1]Septiembre!L81) / $T$65,0)</f>
        <v>0</v>
      </c>
      <c r="N81" s="170"/>
      <c r="O81" s="171"/>
      <c r="P81" s="172"/>
    </row>
    <row r="82" spans="1:17" x14ac:dyDescent="0.25">
      <c r="A82" s="145" t="s">
        <v>158</v>
      </c>
      <c r="B82" s="157">
        <f>[1]Julio!B82+[1]Agosto!B82+[1]Septiembre!B82</f>
        <v>0</v>
      </c>
      <c r="C82" s="147">
        <f>[1]Julio!C82+[1]Agosto!C82+[1]Septiembre!C82</f>
        <v>0</v>
      </c>
      <c r="D82" s="148">
        <f>[1]Julio!D82+[1]Agosto!D82+[1]Septiembre!D82</f>
        <v>0</v>
      </c>
      <c r="E82" s="149">
        <f>[1]Julio!E82+[1]Agosto!E82+[1]Septiembre!E82</f>
        <v>0</v>
      </c>
      <c r="F82" s="158">
        <f t="shared" si="2"/>
        <v>0</v>
      </c>
      <c r="G82" s="151">
        <f>[1]Julio!G82+[1]Agosto!G82+[1]Septiembre!G82</f>
        <v>123</v>
      </c>
      <c r="H82" s="152">
        <f>IFERROR(([1]Julio!H82+[1]Agosto!H82+[1]Septiembre!H82)/$T$65,0)</f>
        <v>0</v>
      </c>
      <c r="I82" s="153">
        <f t="shared" si="3"/>
        <v>0</v>
      </c>
      <c r="J82" s="154">
        <f t="shared" si="4"/>
        <v>0</v>
      </c>
      <c r="K82" s="155">
        <f t="shared" si="5"/>
        <v>0</v>
      </c>
      <c r="L82" s="156">
        <f>IFERROR(([1]Julio!L82+[1]Agosto!L82+[1]Septiembre!L82) / $T$65,0)</f>
        <v>0</v>
      </c>
      <c r="N82" s="170"/>
      <c r="O82" s="171"/>
      <c r="P82" s="172"/>
    </row>
    <row r="83" spans="1:17" ht="15.75" thickBot="1" x14ac:dyDescent="0.3">
      <c r="A83" s="145" t="s">
        <v>159</v>
      </c>
      <c r="B83" s="157">
        <f>[1]Julio!B83+[1]Agosto!B83+[1]Septiembre!B83</f>
        <v>49</v>
      </c>
      <c r="C83" s="147">
        <f>[1]Julio!C83+[1]Agosto!C83+[1]Septiembre!C83</f>
        <v>40</v>
      </c>
      <c r="D83" s="148">
        <f>[1]Julio!D83+[1]Agosto!D83+[1]Septiembre!D83</f>
        <v>0</v>
      </c>
      <c r="E83" s="149">
        <f>[1]Julio!E83+[1]Agosto!E83+[1]Septiembre!E83</f>
        <v>3</v>
      </c>
      <c r="F83" s="158">
        <f t="shared" si="2"/>
        <v>43</v>
      </c>
      <c r="G83" s="151">
        <f>[1]Julio!G83+[1]Agosto!G83+[1]Septiembre!G83</f>
        <v>316</v>
      </c>
      <c r="H83" s="152">
        <f>IFERROR(([1]Julio!H83+[1]Agosto!H83+[1]Septiembre!H83)/$T$65,0)</f>
        <v>8</v>
      </c>
      <c r="I83" s="153">
        <f t="shared" si="3"/>
        <v>736</v>
      </c>
      <c r="J83" s="154">
        <f t="shared" si="4"/>
        <v>42.934782608695656</v>
      </c>
      <c r="K83" s="155">
        <f t="shared" si="5"/>
        <v>7.3488372093023253</v>
      </c>
      <c r="L83" s="156">
        <f>IFERROR(([1]Julio!L83+[1]Agosto!L83+[1]Septiembre!L83) / $T$65,0)</f>
        <v>0</v>
      </c>
      <c r="N83" s="176"/>
      <c r="O83" s="177"/>
      <c r="P83" s="178"/>
    </row>
    <row r="84" spans="1:17" x14ac:dyDescent="0.25">
      <c r="A84" s="145" t="s">
        <v>160</v>
      </c>
      <c r="B84" s="157">
        <f>[1]Julio!B84+[1]Agosto!B84+[1]Septiembre!B84</f>
        <v>5</v>
      </c>
      <c r="C84" s="147">
        <f>[1]Julio!C84+[1]Agosto!C84+[1]Septiembre!C84</f>
        <v>5</v>
      </c>
      <c r="D84" s="148">
        <f>[1]Julio!D84+[1]Agosto!D84+[1]Septiembre!D84</f>
        <v>0</v>
      </c>
      <c r="E84" s="149">
        <f>[1]Julio!E84+[1]Agosto!E84+[1]Septiembre!E84</f>
        <v>17</v>
      </c>
      <c r="F84" s="158">
        <f t="shared" si="2"/>
        <v>22</v>
      </c>
      <c r="G84" s="151">
        <f>[1]Julio!G84+[1]Agosto!G84+[1]Septiembre!G84</f>
        <v>48</v>
      </c>
      <c r="H84" s="152">
        <f>IFERROR(([1]Julio!H84+[1]Agosto!H84+[1]Septiembre!H84)/$T$65,0)</f>
        <v>7</v>
      </c>
      <c r="I84" s="153">
        <f t="shared" si="3"/>
        <v>644</v>
      </c>
      <c r="J84" s="154">
        <f t="shared" si="4"/>
        <v>7.4534161490683228</v>
      </c>
      <c r="K84" s="155">
        <f t="shared" si="5"/>
        <v>2.1818181818181817</v>
      </c>
      <c r="L84" s="156">
        <f>IFERROR(([1]Julio!L84+[1]Agosto!L84+[1]Septiembre!L84) / $T$65,0)</f>
        <v>0</v>
      </c>
    </row>
    <row r="85" spans="1:17" x14ac:dyDescent="0.25">
      <c r="A85" s="145" t="s">
        <v>161</v>
      </c>
      <c r="B85" s="157">
        <f>[1]Julio!B85+[1]Agosto!B85+[1]Septiembre!B85</f>
        <v>157</v>
      </c>
      <c r="C85" s="147">
        <f>[1]Julio!C85+[1]Agosto!C85+[1]Septiembre!C85</f>
        <v>94</v>
      </c>
      <c r="D85" s="148">
        <f>[1]Julio!D85+[1]Agosto!D85+[1]Septiembre!D85</f>
        <v>15</v>
      </c>
      <c r="E85" s="149">
        <f>[1]Julio!E85+[1]Agosto!E85+[1]Septiembre!E85</f>
        <v>58</v>
      </c>
      <c r="F85" s="158">
        <f t="shared" si="2"/>
        <v>167</v>
      </c>
      <c r="G85" s="151">
        <f>[1]Julio!G85+[1]Agosto!G85+[1]Septiembre!G85</f>
        <v>995</v>
      </c>
      <c r="H85" s="152">
        <f>IFERROR(([1]Julio!H85+[1]Agosto!H85+[1]Septiembre!H85)/$T$65,0)</f>
        <v>17</v>
      </c>
      <c r="I85" s="153">
        <f t="shared" si="3"/>
        <v>1564</v>
      </c>
      <c r="J85" s="154">
        <f t="shared" si="4"/>
        <v>63.618925831202041</v>
      </c>
      <c r="K85" s="155">
        <f t="shared" si="5"/>
        <v>5.9580838323353289</v>
      </c>
      <c r="L85" s="156">
        <f>IFERROR(([1]Julio!L85+[1]Agosto!L85+[1]Septiembre!L85) / $T$65,0)</f>
        <v>0</v>
      </c>
    </row>
    <row r="86" spans="1:17" ht="15.75" thickBot="1" x14ac:dyDescent="0.3">
      <c r="A86" s="189" t="s">
        <v>23</v>
      </c>
      <c r="B86" s="190">
        <f>SUM(B66:B85)</f>
        <v>1866</v>
      </c>
      <c r="C86" s="191">
        <f>SUM(C66:C85)</f>
        <v>1331</v>
      </c>
      <c r="D86" s="192">
        <f t="shared" ref="D86:F86" si="6">SUM(D66:D85)</f>
        <v>92</v>
      </c>
      <c r="E86" s="192">
        <f t="shared" si="6"/>
        <v>347</v>
      </c>
      <c r="F86" s="192">
        <f t="shared" si="6"/>
        <v>1770</v>
      </c>
      <c r="G86" s="193">
        <f>SUM(G66:G85)</f>
        <v>9212</v>
      </c>
      <c r="H86" s="194">
        <f>SUM(H66:H85)</f>
        <v>208</v>
      </c>
      <c r="I86" s="192">
        <f>SUM(I66:I85)</f>
        <v>19136</v>
      </c>
      <c r="J86" s="194">
        <f>IFERROR(SUM(G86/I86)*100,0)</f>
        <v>48.139632107023409</v>
      </c>
      <c r="K86" s="194">
        <f t="shared" si="5"/>
        <v>5.2045197740112998</v>
      </c>
      <c r="L86" s="195">
        <f>SUM(L66:L85)</f>
        <v>0</v>
      </c>
    </row>
    <row r="87" spans="1:17" x14ac:dyDescent="0.25">
      <c r="A87" s="196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197"/>
      <c r="N87" s="197"/>
    </row>
    <row r="88" spans="1:17" ht="16.5" thickBot="1" x14ac:dyDescent="0.3">
      <c r="A88" s="198" t="s">
        <v>162</v>
      </c>
      <c r="B88" s="198"/>
      <c r="C88" s="198"/>
      <c r="D88" s="198"/>
      <c r="E88" s="198"/>
      <c r="F88" s="198"/>
      <c r="G88" s="198"/>
      <c r="H88" s="198"/>
      <c r="I88" s="198"/>
      <c r="J88" s="198"/>
      <c r="K88" s="198"/>
      <c r="L88" s="199"/>
      <c r="M88" s="199"/>
      <c r="N88" s="200"/>
      <c r="O88" s="200"/>
      <c r="P88" s="200"/>
      <c r="Q88" s="200"/>
    </row>
    <row r="89" spans="1:17" ht="15.75" customHeight="1" x14ac:dyDescent="0.25">
      <c r="A89" s="44" t="s">
        <v>163</v>
      </c>
      <c r="B89" s="45"/>
      <c r="C89" s="201" t="s">
        <v>164</v>
      </c>
      <c r="D89" s="202"/>
      <c r="E89" s="202"/>
      <c r="F89" s="202"/>
      <c r="G89" s="202"/>
      <c r="H89" s="202"/>
      <c r="I89" s="202"/>
      <c r="J89" s="203"/>
      <c r="K89" s="204"/>
      <c r="L89" s="205"/>
      <c r="M89" s="205"/>
      <c r="N89" s="206"/>
    </row>
    <row r="90" spans="1:17" ht="15.75" thickBot="1" x14ac:dyDescent="0.3">
      <c r="A90" s="207"/>
      <c r="B90" s="208"/>
      <c r="C90" s="209" t="s">
        <v>165</v>
      </c>
      <c r="D90" s="210" t="s">
        <v>166</v>
      </c>
      <c r="E90" s="210" t="s">
        <v>167</v>
      </c>
      <c r="F90" s="210" t="s">
        <v>168</v>
      </c>
      <c r="G90" s="210" t="s">
        <v>169</v>
      </c>
      <c r="H90" s="210" t="s">
        <v>170</v>
      </c>
      <c r="I90" s="211" t="s">
        <v>171</v>
      </c>
      <c r="J90" s="212" t="s">
        <v>172</v>
      </c>
      <c r="K90" s="213" t="s">
        <v>23</v>
      </c>
    </row>
    <row r="91" spans="1:17" x14ac:dyDescent="0.25">
      <c r="A91" s="214" t="s">
        <v>173</v>
      </c>
      <c r="B91" s="215" t="s">
        <v>174</v>
      </c>
      <c r="C91" s="216">
        <f>[1]Julio!C91+[1]Agosto!C91+[1]Septiembre!C91</f>
        <v>0</v>
      </c>
      <c r="D91" s="217">
        <f>[1]Julio!D91+[1]Agosto!D91+[1]Septiembre!D91</f>
        <v>0</v>
      </c>
      <c r="E91" s="217">
        <f>[1]Julio!E91+[1]Agosto!E91+[1]Septiembre!E91</f>
        <v>0</v>
      </c>
      <c r="F91" s="217">
        <f>[1]Julio!F91+[1]Agosto!F91+[1]Septiembre!F91</f>
        <v>0</v>
      </c>
      <c r="G91" s="217">
        <f>[1]Julio!G91+[1]Agosto!G91+[1]Septiembre!G91</f>
        <v>0</v>
      </c>
      <c r="H91" s="217">
        <f>[1]Julio!H91+[1]Agosto!H91+[1]Septiembre!H91</f>
        <v>0</v>
      </c>
      <c r="I91" s="217">
        <f>[1]Julio!I91+[1]Agosto!I91+[1]Septiembre!I91</f>
        <v>0</v>
      </c>
      <c r="J91" s="218">
        <f>[1]Julio!J91+[1]Agosto!J91+[1]Septiembre!J91</f>
        <v>0</v>
      </c>
      <c r="K91" s="219">
        <f t="shared" ref="K91:K99" si="7">SUM(J91+I91+H91+G91+F91+E91+D91+C91)</f>
        <v>0</v>
      </c>
    </row>
    <row r="92" spans="1:17" x14ac:dyDescent="0.25">
      <c r="A92" s="220"/>
      <c r="B92" s="221" t="s">
        <v>175</v>
      </c>
      <c r="C92" s="222">
        <f>[1]Julio!C92+[1]Agosto!C92+[1]Septiembre!C92</f>
        <v>0</v>
      </c>
      <c r="D92" s="223">
        <f>[1]Julio!D92+[1]Agosto!D92+[1]Septiembre!D92</f>
        <v>0</v>
      </c>
      <c r="E92" s="223">
        <f>[1]Julio!E92+[1]Agosto!E92+[1]Septiembre!E92</f>
        <v>0</v>
      </c>
      <c r="F92" s="223">
        <f>[1]Julio!F92+[1]Agosto!F92+[1]Septiembre!F92</f>
        <v>0</v>
      </c>
      <c r="G92" s="223">
        <f>[1]Julio!G92+[1]Agosto!G92+[1]Septiembre!G92</f>
        <v>0</v>
      </c>
      <c r="H92" s="223">
        <f>[1]Julio!H92+[1]Agosto!H92+[1]Septiembre!H92</f>
        <v>0</v>
      </c>
      <c r="I92" s="223">
        <f>[1]Julio!I92+[1]Agosto!I92+[1]Septiembre!I92</f>
        <v>0</v>
      </c>
      <c r="J92" s="224">
        <f>[1]Julio!J92+[1]Agosto!J92+[1]Septiembre!J92</f>
        <v>0</v>
      </c>
      <c r="K92" s="225">
        <f t="shared" si="7"/>
        <v>0</v>
      </c>
    </row>
    <row r="93" spans="1:17" ht="15.75" thickBot="1" x14ac:dyDescent="0.3">
      <c r="A93" s="226"/>
      <c r="B93" s="227" t="s">
        <v>23</v>
      </c>
      <c r="C93" s="228">
        <f t="shared" ref="C93:J93" si="8">SUM(C91+C92)</f>
        <v>0</v>
      </c>
      <c r="D93" s="229">
        <f t="shared" si="8"/>
        <v>0</v>
      </c>
      <c r="E93" s="229">
        <f t="shared" si="8"/>
        <v>0</v>
      </c>
      <c r="F93" s="229">
        <f t="shared" si="8"/>
        <v>0</v>
      </c>
      <c r="G93" s="229">
        <f t="shared" si="8"/>
        <v>0</v>
      </c>
      <c r="H93" s="229">
        <f t="shared" si="8"/>
        <v>0</v>
      </c>
      <c r="I93" s="229">
        <f t="shared" si="8"/>
        <v>0</v>
      </c>
      <c r="J93" s="66">
        <f t="shared" si="8"/>
        <v>0</v>
      </c>
      <c r="K93" s="230">
        <f t="shared" si="7"/>
        <v>0</v>
      </c>
    </row>
    <row r="94" spans="1:17" ht="15.75" thickBot="1" x14ac:dyDescent="0.3">
      <c r="A94" s="231"/>
      <c r="B94" s="232" t="s">
        <v>176</v>
      </c>
      <c r="C94" s="233">
        <f>[1]Julio!C94+[1]Agosto!C94+[1]Septiembre!C94</f>
        <v>0</v>
      </c>
      <c r="D94" s="234">
        <f>[1]Julio!D94+[1]Agosto!D94+[1]Septiembre!D94</f>
        <v>0</v>
      </c>
      <c r="E94" s="234">
        <f>[1]Julio!E94+[1]Agosto!E94+[1]Septiembre!E94</f>
        <v>0</v>
      </c>
      <c r="F94" s="234">
        <f>[1]Julio!F94+[1]Agosto!F94+[1]Septiembre!F94</f>
        <v>0</v>
      </c>
      <c r="G94" s="234">
        <f>[1]Julio!G94+[1]Agosto!G94+[1]Septiembre!G94</f>
        <v>0</v>
      </c>
      <c r="H94" s="234">
        <f>[1]Julio!H94+[1]Agosto!H94+[1]Septiembre!H94</f>
        <v>0</v>
      </c>
      <c r="I94" s="234">
        <f>[1]Julio!I94+[1]Agosto!I94+[1]Septiembre!I94</f>
        <v>0</v>
      </c>
      <c r="J94" s="235">
        <f>[1]Julio!J94+[1]Agosto!J94+[1]Septiembre!J94</f>
        <v>0</v>
      </c>
      <c r="K94" s="236">
        <f t="shared" si="7"/>
        <v>0</v>
      </c>
    </row>
    <row r="95" spans="1:17" x14ac:dyDescent="0.25">
      <c r="A95" s="237" t="s">
        <v>177</v>
      </c>
      <c r="B95" s="238" t="s">
        <v>178</v>
      </c>
      <c r="C95" s="216">
        <f>[1]Julio!C95+[1]Agosto!C95+[1]Septiembre!C95</f>
        <v>0</v>
      </c>
      <c r="D95" s="217">
        <f>[1]Julio!D95+[1]Agosto!D95+[1]Septiembre!D95</f>
        <v>0</v>
      </c>
      <c r="E95" s="217">
        <f>[1]Julio!E95+[1]Agosto!E95+[1]Septiembre!E95</f>
        <v>0</v>
      </c>
      <c r="F95" s="217">
        <f>[1]Julio!F95+[1]Agosto!F95+[1]Septiembre!F95</f>
        <v>0</v>
      </c>
      <c r="G95" s="217">
        <f>[1]Julio!G95+[1]Agosto!G95+[1]Septiembre!G95</f>
        <v>0</v>
      </c>
      <c r="H95" s="217">
        <f>[1]Julio!H95+[1]Agosto!H95+[1]Septiembre!H95</f>
        <v>0</v>
      </c>
      <c r="I95" s="217">
        <f>[1]Julio!I95+[1]Agosto!I95+[1]Septiembre!I95</f>
        <v>0</v>
      </c>
      <c r="J95" s="218">
        <f>[1]Julio!J95+[1]Agosto!J95+[1]Septiembre!J95</f>
        <v>0</v>
      </c>
      <c r="K95" s="219">
        <f t="shared" si="7"/>
        <v>0</v>
      </c>
    </row>
    <row r="96" spans="1:17" x14ac:dyDescent="0.25">
      <c r="A96" s="239"/>
      <c r="B96" s="240" t="s">
        <v>179</v>
      </c>
      <c r="C96" s="222">
        <f>[1]Julio!C96+[1]Agosto!C96+[1]Septiembre!C96</f>
        <v>0</v>
      </c>
      <c r="D96" s="223">
        <f>[1]Julio!D96+[1]Agosto!D96+[1]Septiembre!D96</f>
        <v>0</v>
      </c>
      <c r="E96" s="223">
        <f>[1]Julio!E96+[1]Agosto!E96+[1]Septiembre!E96</f>
        <v>0</v>
      </c>
      <c r="F96" s="223">
        <f>[1]Julio!F96+[1]Agosto!F96+[1]Septiembre!F96</f>
        <v>0</v>
      </c>
      <c r="G96" s="223">
        <f>[1]Julio!G96+[1]Agosto!G96+[1]Septiembre!G96</f>
        <v>0</v>
      </c>
      <c r="H96" s="223">
        <f>[1]Julio!H96+[1]Agosto!H96+[1]Septiembre!H96</f>
        <v>0</v>
      </c>
      <c r="I96" s="223">
        <f>[1]Julio!I96+[1]Agosto!I96+[1]Septiembre!I96</f>
        <v>0</v>
      </c>
      <c r="J96" s="224">
        <f>[1]Julio!J96+[1]Agosto!J96+[1]Septiembre!J96</f>
        <v>0</v>
      </c>
      <c r="K96" s="225">
        <f t="shared" si="7"/>
        <v>0</v>
      </c>
    </row>
    <row r="97" spans="1:18" ht="15.75" thickBot="1" x14ac:dyDescent="0.3">
      <c r="A97" s="241"/>
      <c r="B97" s="242" t="s">
        <v>23</v>
      </c>
      <c r="C97" s="243">
        <f>C96+C95</f>
        <v>0</v>
      </c>
      <c r="D97" s="244">
        <f t="shared" ref="D97:J97" si="9">D96+D95</f>
        <v>0</v>
      </c>
      <c r="E97" s="244">
        <f t="shared" si="9"/>
        <v>0</v>
      </c>
      <c r="F97" s="244">
        <f t="shared" si="9"/>
        <v>0</v>
      </c>
      <c r="G97" s="244">
        <f t="shared" si="9"/>
        <v>0</v>
      </c>
      <c r="H97" s="244">
        <f t="shared" si="9"/>
        <v>0</v>
      </c>
      <c r="I97" s="244">
        <f t="shared" si="9"/>
        <v>0</v>
      </c>
      <c r="J97" s="245">
        <f t="shared" si="9"/>
        <v>0</v>
      </c>
      <c r="K97" s="230">
        <f t="shared" si="7"/>
        <v>0</v>
      </c>
      <c r="R97" s="246"/>
    </row>
    <row r="98" spans="1:18" x14ac:dyDescent="0.25">
      <c r="A98" s="216"/>
      <c r="B98" s="215" t="s">
        <v>180</v>
      </c>
      <c r="C98" s="216">
        <f>[1]Julio!C98+[1]Agosto!C98+[1]Septiembre!C98</f>
        <v>2</v>
      </c>
      <c r="D98" s="217">
        <f>[1]Julio!D98+[1]Agosto!D98+[1]Septiembre!D98</f>
        <v>4</v>
      </c>
      <c r="E98" s="217">
        <f>[1]Julio!E98+[1]Agosto!E98+[1]Septiembre!E98</f>
        <v>20</v>
      </c>
      <c r="F98" s="217">
        <f>[1]Julio!F98+[1]Agosto!F98+[1]Septiembre!F98</f>
        <v>11</v>
      </c>
      <c r="G98" s="217">
        <f>[1]Julio!G98+[1]Agosto!G98+[1]Septiembre!G98</f>
        <v>7</v>
      </c>
      <c r="H98" s="217">
        <f>[1]Julio!H98+[1]Agosto!H98+[1]Septiembre!H98</f>
        <v>4</v>
      </c>
      <c r="I98" s="217">
        <f>[1]Julio!I98+[1]Agosto!I98+[1]Septiembre!I98</f>
        <v>0</v>
      </c>
      <c r="J98" s="218">
        <f>[1]Julio!J98+[1]Agosto!J98+[1]Septiembre!J98</f>
        <v>0</v>
      </c>
      <c r="K98" s="219">
        <f t="shared" si="7"/>
        <v>48</v>
      </c>
    </row>
    <row r="99" spans="1:18" ht="15.75" thickBot="1" x14ac:dyDescent="0.3">
      <c r="A99" s="247"/>
      <c r="B99" s="248" t="s">
        <v>181</v>
      </c>
      <c r="C99" s="247">
        <f>[1]Julio!C99+[1]Agosto!C99+[1]Septiembre!C99</f>
        <v>0</v>
      </c>
      <c r="D99" s="249">
        <f>[1]Julio!D99+[1]Agosto!D99+[1]Septiembre!D99</f>
        <v>0</v>
      </c>
      <c r="E99" s="249">
        <f>[1]Julio!E99+[1]Agosto!E99+[1]Septiembre!E99</f>
        <v>0</v>
      </c>
      <c r="F99" s="249">
        <f>[1]Julio!F99+[1]Agosto!F99+[1]Septiembre!F99</f>
        <v>0</v>
      </c>
      <c r="G99" s="249">
        <f>[1]Julio!G99+[1]Agosto!G99+[1]Septiembre!G99</f>
        <v>0</v>
      </c>
      <c r="H99" s="249">
        <f>[1]Julio!H99+[1]Agosto!H99+[1]Septiembre!H99</f>
        <v>0</v>
      </c>
      <c r="I99" s="249">
        <f>[1]Julio!I99+[1]Agosto!I99+[1]Septiembre!I99</f>
        <v>0</v>
      </c>
      <c r="J99" s="250">
        <f>[1]Julio!J99+[1]Agosto!J99+[1]Septiembre!J99</f>
        <v>0</v>
      </c>
      <c r="K99" s="230">
        <f t="shared" si="7"/>
        <v>0</v>
      </c>
    </row>
    <row r="100" spans="1:18" ht="15.75" thickBot="1" x14ac:dyDescent="0.3"/>
    <row r="101" spans="1:18" ht="15.75" x14ac:dyDescent="0.25">
      <c r="A101" s="251" t="s">
        <v>182</v>
      </c>
      <c r="B101" s="252"/>
      <c r="C101" s="252"/>
      <c r="D101" s="252"/>
      <c r="E101" s="252"/>
      <c r="F101" s="252"/>
      <c r="G101" s="253"/>
      <c r="H101" s="199"/>
      <c r="I101" s="199"/>
      <c r="J101" s="199"/>
      <c r="K101" s="199"/>
      <c r="L101" s="199"/>
      <c r="M101" s="199"/>
      <c r="Q101" t="s">
        <v>94</v>
      </c>
    </row>
    <row r="102" spans="1:18" x14ac:dyDescent="0.25">
      <c r="A102" s="52" t="s">
        <v>183</v>
      </c>
      <c r="B102" s="53"/>
      <c r="C102" s="53"/>
      <c r="D102" s="53"/>
      <c r="E102" s="53"/>
      <c r="F102" s="254">
        <f>[1]Julio!F102+[1]Agosto!F102+[1]Septiembre!F102</f>
        <v>0</v>
      </c>
      <c r="G102" s="255">
        <f>[1]Julio!G102+[1]Agosto!G102+[1]Septiembre!G102</f>
        <v>0</v>
      </c>
      <c r="H102" s="19"/>
      <c r="I102" s="19"/>
      <c r="J102" s="19"/>
      <c r="K102" s="19"/>
      <c r="L102" s="19"/>
    </row>
    <row r="103" spans="1:18" x14ac:dyDescent="0.25">
      <c r="A103" s="52" t="s">
        <v>184</v>
      </c>
      <c r="B103" s="53"/>
      <c r="C103" s="53"/>
      <c r="D103" s="53"/>
      <c r="E103" s="53"/>
      <c r="F103" s="254">
        <f>[1]Julio!F103+[1]Agosto!F103+[1]Septiembre!F103</f>
        <v>0</v>
      </c>
      <c r="G103" s="255">
        <f>[1]Julio!G103+[1]Agosto!G103+[1]Septiembre!G103</f>
        <v>0</v>
      </c>
      <c r="H103" s="19"/>
      <c r="I103" s="19"/>
      <c r="J103" s="19"/>
      <c r="K103" s="19"/>
      <c r="L103" s="19"/>
    </row>
    <row r="104" spans="1:18" x14ac:dyDescent="0.25">
      <c r="A104" s="52" t="s">
        <v>185</v>
      </c>
      <c r="B104" s="53"/>
      <c r="C104" s="53"/>
      <c r="D104" s="53"/>
      <c r="E104" s="53"/>
      <c r="F104" s="254">
        <f>[1]Julio!F104+[1]Agosto!F104+[1]Septiembre!F104</f>
        <v>0</v>
      </c>
      <c r="G104" s="255">
        <f>[1]Julio!G104+[1]Agosto!G104+[1]Septiembre!G104</f>
        <v>0</v>
      </c>
      <c r="H104" s="19"/>
      <c r="I104" s="19"/>
      <c r="J104" s="19"/>
      <c r="K104" s="19"/>
      <c r="L104" s="19"/>
    </row>
    <row r="105" spans="1:18" x14ac:dyDescent="0.25">
      <c r="A105" s="52" t="s">
        <v>186</v>
      </c>
      <c r="B105" s="53"/>
      <c r="C105" s="53"/>
      <c r="D105" s="53"/>
      <c r="E105" s="53"/>
      <c r="F105" s="256">
        <f>[1]Julio!F105+[1]Agosto!F105+[1]Septiembre!F105</f>
        <v>0</v>
      </c>
      <c r="G105" s="257">
        <f>[1]Julio!G105+[1]Agosto!G105+[1]Septiembre!G105</f>
        <v>0</v>
      </c>
      <c r="H105" s="19"/>
      <c r="I105" s="19"/>
      <c r="J105" s="19"/>
      <c r="K105" s="19"/>
      <c r="L105" s="19"/>
    </row>
    <row r="106" spans="1:18" x14ac:dyDescent="0.25">
      <c r="A106" s="52" t="s">
        <v>187</v>
      </c>
      <c r="B106" s="53"/>
      <c r="C106" s="53"/>
      <c r="D106" s="53"/>
      <c r="E106" s="53"/>
      <c r="F106" s="256">
        <f>[1]Julio!F106+[1]Agosto!F106+[1]Septiembre!F106</f>
        <v>0</v>
      </c>
      <c r="G106" s="257">
        <f>[1]Julio!G106+[1]Agosto!G106+[1]Septiembre!G106</f>
        <v>0</v>
      </c>
      <c r="H106" s="19"/>
      <c r="I106" s="19"/>
      <c r="J106" s="19"/>
      <c r="K106" s="19"/>
      <c r="L106" s="19"/>
    </row>
    <row r="107" spans="1:18" x14ac:dyDescent="0.25">
      <c r="A107" s="258" t="s">
        <v>188</v>
      </c>
      <c r="B107" s="259"/>
      <c r="C107" s="259"/>
      <c r="D107" s="259"/>
      <c r="E107" s="259"/>
      <c r="F107" s="260">
        <f>SUM(F105+F106)</f>
        <v>0</v>
      </c>
      <c r="G107" s="261"/>
      <c r="H107" s="262"/>
      <c r="I107" s="262"/>
      <c r="J107" s="262"/>
      <c r="K107" s="262"/>
      <c r="L107" s="262"/>
    </row>
    <row r="108" spans="1:18" x14ac:dyDescent="0.25">
      <c r="A108" s="52" t="s">
        <v>189</v>
      </c>
      <c r="B108" s="53"/>
      <c r="C108" s="53"/>
      <c r="D108" s="53"/>
      <c r="E108" s="53"/>
      <c r="F108" s="263">
        <f>[1]Julio!F108+[1]Agosto!F108+[1]Septiembre!F108</f>
        <v>0</v>
      </c>
      <c r="G108" s="264">
        <f>[1]Julio!G108+[1]Agosto!G108+[1]Septiembre!G108</f>
        <v>0</v>
      </c>
      <c r="H108" s="19"/>
      <c r="I108" s="19"/>
      <c r="J108" s="19"/>
      <c r="K108" s="19"/>
      <c r="L108" s="19"/>
    </row>
    <row r="109" spans="1:18" x14ac:dyDescent="0.25">
      <c r="A109" s="52" t="s">
        <v>190</v>
      </c>
      <c r="B109" s="53"/>
      <c r="C109" s="53"/>
      <c r="D109" s="53"/>
      <c r="E109" s="53"/>
      <c r="F109" s="256">
        <f>[1]Julio!F109+[1]Agosto!F109+[1]Septiembre!F109</f>
        <v>0</v>
      </c>
      <c r="G109" s="257">
        <f>[1]Julio!G109+[1]Agosto!G109+[1]Septiembre!G109</f>
        <v>0</v>
      </c>
      <c r="H109" s="19"/>
      <c r="I109" s="19"/>
      <c r="J109" s="19"/>
      <c r="K109" s="19"/>
      <c r="L109" s="19"/>
    </row>
    <row r="110" spans="1:18" x14ac:dyDescent="0.25">
      <c r="A110" s="52" t="s">
        <v>191</v>
      </c>
      <c r="B110" s="53"/>
      <c r="C110" s="53"/>
      <c r="D110" s="53"/>
      <c r="E110" s="53"/>
      <c r="F110" s="256">
        <f>[1]Julio!F110+[1]Agosto!F110+[1]Septiembre!F110</f>
        <v>0</v>
      </c>
      <c r="G110" s="257">
        <f>[1]Julio!G110+[1]Agosto!G110+[1]Septiembre!G110</f>
        <v>0</v>
      </c>
      <c r="H110" s="19"/>
      <c r="I110" s="19"/>
      <c r="J110" s="19"/>
      <c r="K110" s="19"/>
      <c r="L110" s="19"/>
    </row>
    <row r="111" spans="1:18" x14ac:dyDescent="0.25">
      <c r="A111" s="52" t="s">
        <v>192</v>
      </c>
      <c r="B111" s="53"/>
      <c r="C111" s="53"/>
      <c r="D111" s="53"/>
      <c r="E111" s="53"/>
      <c r="F111" s="256">
        <f>[1]Julio!F111+[1]Agosto!F111+[1]Septiembre!F111</f>
        <v>0</v>
      </c>
      <c r="G111" s="257">
        <f>[1]Julio!G111+[1]Agosto!G111+[1]Septiembre!G111</f>
        <v>0</v>
      </c>
      <c r="H111" s="19"/>
      <c r="I111" s="19"/>
      <c r="J111" s="19"/>
      <c r="K111" s="19"/>
      <c r="L111" s="19"/>
    </row>
    <row r="112" spans="1:18" x14ac:dyDescent="0.25">
      <c r="A112" s="258" t="s">
        <v>193</v>
      </c>
      <c r="B112" s="259"/>
      <c r="C112" s="259"/>
      <c r="D112" s="259"/>
      <c r="E112" s="259"/>
      <c r="F112" s="260">
        <f>SUM(F108+F109+F110+F111)</f>
        <v>0</v>
      </c>
      <c r="G112" s="261"/>
      <c r="H112" s="262"/>
      <c r="I112" s="262"/>
      <c r="J112" s="262"/>
      <c r="K112" s="262"/>
      <c r="L112" s="262"/>
    </row>
    <row r="113" spans="1:16" ht="15.75" thickBot="1" x14ac:dyDescent="0.3">
      <c r="A113" s="64" t="s">
        <v>194</v>
      </c>
      <c r="B113" s="65"/>
      <c r="C113" s="65"/>
      <c r="D113" s="65"/>
      <c r="E113" s="65"/>
      <c r="F113" s="265">
        <f>[1]Julio!F113+[1]Agosto!F113+[1]Septiembre!F113</f>
        <v>0</v>
      </c>
      <c r="G113" s="266">
        <f>[1]Julio!G113+[1]Agosto!G113+[1]Septiembre!G113</f>
        <v>0</v>
      </c>
      <c r="H113" s="19"/>
      <c r="I113" s="19"/>
      <c r="J113" s="19"/>
      <c r="K113" s="19"/>
      <c r="L113" s="19"/>
    </row>
    <row r="114" spans="1:16" ht="9.75" customHeight="1" thickBot="1" x14ac:dyDescent="0.3"/>
    <row r="115" spans="1:16" x14ac:dyDescent="0.25">
      <c r="A115" s="267"/>
      <c r="B115" s="268"/>
      <c r="C115" s="268"/>
      <c r="D115" s="268"/>
      <c r="E115" s="268"/>
      <c r="F115" s="269"/>
      <c r="G115" s="270"/>
      <c r="H115" s="271"/>
      <c r="I115" s="271"/>
      <c r="J115" s="272"/>
    </row>
    <row r="116" spans="1:16" ht="15.75" thickBot="1" x14ac:dyDescent="0.3">
      <c r="A116" s="273" t="s">
        <v>195</v>
      </c>
      <c r="B116" s="274"/>
      <c r="C116" s="274"/>
      <c r="D116" s="274"/>
      <c r="E116" s="274"/>
      <c r="F116" s="275"/>
      <c r="G116" s="273" t="s">
        <v>196</v>
      </c>
      <c r="H116" s="274"/>
      <c r="I116" s="274"/>
      <c r="J116" s="275"/>
    </row>
    <row r="117" spans="1:16" ht="22.5" customHeight="1" thickBot="1" x14ac:dyDescent="0.3">
      <c r="A117" s="276" t="s">
        <v>197</v>
      </c>
      <c r="B117" s="277"/>
      <c r="C117" s="277"/>
      <c r="D117" s="277"/>
      <c r="E117" s="277"/>
      <c r="F117" s="277"/>
      <c r="G117" s="277"/>
      <c r="H117" s="277"/>
      <c r="I117" s="277"/>
      <c r="J117" s="278"/>
    </row>
    <row r="118" spans="1:16" x14ac:dyDescent="0.25">
      <c r="A118" s="267"/>
      <c r="B118" s="268"/>
      <c r="C118" s="268"/>
      <c r="D118" s="268"/>
      <c r="E118" s="268"/>
      <c r="F118" s="269"/>
      <c r="G118" s="267"/>
      <c r="H118" s="268"/>
      <c r="I118" s="268"/>
      <c r="J118" s="269"/>
    </row>
    <row r="119" spans="1:16" ht="15.75" thickBot="1" x14ac:dyDescent="0.3">
      <c r="A119" s="279" t="s">
        <v>198</v>
      </c>
      <c r="B119" s="280"/>
      <c r="C119" s="280"/>
      <c r="D119" s="280"/>
      <c r="E119" s="280"/>
      <c r="F119" s="281"/>
      <c r="G119" s="279" t="s">
        <v>199</v>
      </c>
      <c r="H119" s="280"/>
      <c r="I119" s="280"/>
      <c r="J119" s="281"/>
    </row>
    <row r="120" spans="1:16" x14ac:dyDescent="0.25">
      <c r="A120" s="282" t="s">
        <v>200</v>
      </c>
      <c r="B120" s="282"/>
      <c r="C120" s="282"/>
      <c r="D120" s="282"/>
      <c r="E120" s="282"/>
      <c r="F120" s="282"/>
      <c r="G120" s="282"/>
      <c r="H120" s="282"/>
      <c r="I120" s="282"/>
      <c r="J120" s="282"/>
    </row>
    <row r="121" spans="1:16" x14ac:dyDescent="0.25">
      <c r="K121" s="114"/>
      <c r="L121" s="114"/>
      <c r="M121" s="114"/>
      <c r="N121" s="114"/>
      <c r="O121" s="114" t="s">
        <v>94</v>
      </c>
      <c r="P121" s="114"/>
    </row>
  </sheetData>
  <mergeCells count="98">
    <mergeCell ref="B117:J117"/>
    <mergeCell ref="A118:F118"/>
    <mergeCell ref="G118:J118"/>
    <mergeCell ref="A119:F119"/>
    <mergeCell ref="G119:J119"/>
    <mergeCell ref="A120:J120"/>
    <mergeCell ref="A113:E113"/>
    <mergeCell ref="F113:G113"/>
    <mergeCell ref="A115:F115"/>
    <mergeCell ref="G115:J115"/>
    <mergeCell ref="A116:F116"/>
    <mergeCell ref="G116:J116"/>
    <mergeCell ref="A110:E110"/>
    <mergeCell ref="F110:G110"/>
    <mergeCell ref="A111:E111"/>
    <mergeCell ref="F111:G111"/>
    <mergeCell ref="A112:E112"/>
    <mergeCell ref="F112:G112"/>
    <mergeCell ref="A107:E107"/>
    <mergeCell ref="F107:G107"/>
    <mergeCell ref="A108:E108"/>
    <mergeCell ref="F108:G108"/>
    <mergeCell ref="A109:E109"/>
    <mergeCell ref="F109:G109"/>
    <mergeCell ref="A104:E104"/>
    <mergeCell ref="F104:G104"/>
    <mergeCell ref="A105:E105"/>
    <mergeCell ref="F105:G105"/>
    <mergeCell ref="A106:E106"/>
    <mergeCell ref="F106:G106"/>
    <mergeCell ref="A95:A97"/>
    <mergeCell ref="A101:G101"/>
    <mergeCell ref="A102:E102"/>
    <mergeCell ref="F102:G102"/>
    <mergeCell ref="A103:E103"/>
    <mergeCell ref="F103:G103"/>
    <mergeCell ref="N76:P79"/>
    <mergeCell ref="N80:P83"/>
    <mergeCell ref="A88:K88"/>
    <mergeCell ref="A89:B90"/>
    <mergeCell ref="C89:J89"/>
    <mergeCell ref="A91:A93"/>
    <mergeCell ref="K64:K65"/>
    <mergeCell ref="L64:L65"/>
    <mergeCell ref="N68:P71"/>
    <mergeCell ref="Q68:S71"/>
    <mergeCell ref="N73:P75"/>
    <mergeCell ref="Q73:S75"/>
    <mergeCell ref="D53:D54"/>
    <mergeCell ref="A61:Q61"/>
    <mergeCell ref="A63:L63"/>
    <mergeCell ref="A64:A65"/>
    <mergeCell ref="B64:B65"/>
    <mergeCell ref="D64:F64"/>
    <mergeCell ref="G64:G65"/>
    <mergeCell ref="H64:H65"/>
    <mergeCell ref="I64:I65"/>
    <mergeCell ref="J64:J65"/>
    <mergeCell ref="F31:I31"/>
    <mergeCell ref="F32:I32"/>
    <mergeCell ref="F33:I33"/>
    <mergeCell ref="F34:I34"/>
    <mergeCell ref="N47:Q49"/>
    <mergeCell ref="B52:C52"/>
    <mergeCell ref="F25:I25"/>
    <mergeCell ref="F26:I26"/>
    <mergeCell ref="F27:I27"/>
    <mergeCell ref="F28:I28"/>
    <mergeCell ref="F29:I29"/>
    <mergeCell ref="F30:I30"/>
    <mergeCell ref="F19:I19"/>
    <mergeCell ref="F20:I20"/>
    <mergeCell ref="F21:I21"/>
    <mergeCell ref="F22:I22"/>
    <mergeCell ref="F23:I23"/>
    <mergeCell ref="F24:I24"/>
    <mergeCell ref="F13:I13"/>
    <mergeCell ref="F14:I14"/>
    <mergeCell ref="F15:I15"/>
    <mergeCell ref="F16:I16"/>
    <mergeCell ref="F17:I17"/>
    <mergeCell ref="F18:I18"/>
    <mergeCell ref="B8:E8"/>
    <mergeCell ref="N9:Q11"/>
    <mergeCell ref="A10:D10"/>
    <mergeCell ref="A11:A12"/>
    <mergeCell ref="D11:D12"/>
    <mergeCell ref="F11:I12"/>
    <mergeCell ref="L11:L12"/>
    <mergeCell ref="D1:G4"/>
    <mergeCell ref="N4:Q5"/>
    <mergeCell ref="A5:L5"/>
    <mergeCell ref="A6:L6"/>
    <mergeCell ref="N6:Q7"/>
    <mergeCell ref="C7:D7"/>
    <mergeCell ref="E7:G7"/>
    <mergeCell ref="H7:I7"/>
    <mergeCell ref="J7:K7"/>
  </mergeCells>
  <conditionalFormatting sqref="A115 A118 G118 G115">
    <cfRule type="cellIs" dxfId="0" priority="1" operator="equal">
      <formula>""</formula>
    </cfRule>
  </conditionalFormatting>
  <hyperlinks>
    <hyperlink ref="A3" r:id="rId1" xr:uid="{03F9D99C-D977-4C7F-93D8-0C80BDF9F823}"/>
  </hyperlinks>
  <pageMargins left="0.7" right="0.7" top="0.75" bottom="0.75" header="0.3" footer="0.3"/>
  <pageSetup scale="75" orientation="portrait" r:id="rId2"/>
  <colBreaks count="1" manualBreakCount="1">
    <brk id="13" max="1048575" man="1"/>
  </col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0C03D-4B5C-44DA-B553-618EB4834301}">
  <dimension ref="A1:T121"/>
  <sheetViews>
    <sheetView workbookViewId="0">
      <selection activeCell="G6" sqref="G6"/>
    </sheetView>
  </sheetViews>
  <sheetFormatPr defaultRowHeight="15" x14ac:dyDescent="0.25"/>
  <sheetData>
    <row r="1" spans="1:14" x14ac:dyDescent="0.25">
      <c r="A1" t="s">
        <v>0</v>
      </c>
      <c r="L1" t="s">
        <v>1</v>
      </c>
    </row>
    <row r="2" spans="1:14" x14ac:dyDescent="0.25">
      <c r="A2" t="s">
        <v>2</v>
      </c>
    </row>
    <row r="3" spans="1:14" x14ac:dyDescent="0.25">
      <c r="A3" t="s">
        <v>3</v>
      </c>
    </row>
    <row r="5" spans="1:14" x14ac:dyDescent="0.25">
      <c r="A5" t="s">
        <v>4</v>
      </c>
    </row>
    <row r="6" spans="1:14" x14ac:dyDescent="0.25">
      <c r="A6" t="s">
        <v>5</v>
      </c>
      <c r="N6" t="s">
        <v>6</v>
      </c>
    </row>
    <row r="7" spans="1:14" x14ac:dyDescent="0.25">
      <c r="A7" t="s">
        <v>7</v>
      </c>
      <c r="B7" t="s">
        <v>201</v>
      </c>
      <c r="C7" t="s">
        <v>8</v>
      </c>
      <c r="E7" t="s">
        <v>202</v>
      </c>
      <c r="H7" t="s">
        <v>9</v>
      </c>
      <c r="J7" t="s">
        <v>203</v>
      </c>
    </row>
    <row r="8" spans="1:14" x14ac:dyDescent="0.25">
      <c r="A8" t="s">
        <v>10</v>
      </c>
      <c r="B8" t="s">
        <v>204</v>
      </c>
      <c r="F8" t="s">
        <v>11</v>
      </c>
      <c r="G8" t="s">
        <v>205</v>
      </c>
    </row>
    <row r="9" spans="1:14" x14ac:dyDescent="0.25">
      <c r="E9" t="s">
        <v>12</v>
      </c>
      <c r="F9">
        <v>2022</v>
      </c>
      <c r="N9" t="s">
        <v>13</v>
      </c>
    </row>
    <row r="10" spans="1:14" x14ac:dyDescent="0.25">
      <c r="A10" t="s">
        <v>14</v>
      </c>
      <c r="F10" t="s">
        <v>15</v>
      </c>
    </row>
    <row r="11" spans="1:14" x14ac:dyDescent="0.25">
      <c r="A11" t="s">
        <v>16</v>
      </c>
      <c r="B11" t="s">
        <v>17</v>
      </c>
      <c r="C11" t="s">
        <v>18</v>
      </c>
      <c r="D11" t="s">
        <v>19</v>
      </c>
      <c r="F11" t="s">
        <v>20</v>
      </c>
      <c r="J11" t="s">
        <v>21</v>
      </c>
      <c r="K11" t="s">
        <v>22</v>
      </c>
      <c r="L11" t="s">
        <v>23</v>
      </c>
    </row>
    <row r="12" spans="1:14" x14ac:dyDescent="0.25">
      <c r="B12" t="s">
        <v>24</v>
      </c>
      <c r="C12" t="s">
        <v>25</v>
      </c>
      <c r="J12" t="s">
        <v>26</v>
      </c>
      <c r="K12" t="s">
        <v>27</v>
      </c>
    </row>
    <row r="13" spans="1:14" x14ac:dyDescent="0.25">
      <c r="A13" t="s">
        <v>28</v>
      </c>
      <c r="B13">
        <v>0</v>
      </c>
      <c r="C13">
        <v>0</v>
      </c>
      <c r="D13">
        <v>0</v>
      </c>
      <c r="F13" t="s">
        <v>29</v>
      </c>
      <c r="J13">
        <v>30</v>
      </c>
      <c r="K13">
        <v>0</v>
      </c>
      <c r="L13">
        <v>30</v>
      </c>
    </row>
    <row r="14" spans="1:14" x14ac:dyDescent="0.25">
      <c r="A14" t="s">
        <v>30</v>
      </c>
      <c r="B14">
        <v>1941</v>
      </c>
      <c r="C14">
        <v>1146</v>
      </c>
      <c r="D14">
        <v>3087</v>
      </c>
      <c r="F14" t="s">
        <v>31</v>
      </c>
      <c r="J14">
        <v>9229</v>
      </c>
      <c r="K14">
        <v>1039</v>
      </c>
      <c r="L14">
        <v>10268</v>
      </c>
    </row>
    <row r="15" spans="1:14" x14ac:dyDescent="0.25">
      <c r="A15" t="s">
        <v>32</v>
      </c>
      <c r="B15">
        <v>456</v>
      </c>
      <c r="C15">
        <v>870</v>
      </c>
      <c r="D15">
        <v>1326</v>
      </c>
      <c r="F15" t="s">
        <v>33</v>
      </c>
      <c r="J15">
        <v>4042</v>
      </c>
      <c r="K15">
        <v>411</v>
      </c>
      <c r="L15">
        <v>4453</v>
      </c>
    </row>
    <row r="16" spans="1:14" x14ac:dyDescent="0.25">
      <c r="A16" t="s">
        <v>34</v>
      </c>
      <c r="B16">
        <v>202</v>
      </c>
      <c r="C16">
        <v>883</v>
      </c>
      <c r="D16">
        <v>1085</v>
      </c>
      <c r="F16" t="s">
        <v>35</v>
      </c>
      <c r="J16">
        <v>2294</v>
      </c>
      <c r="K16">
        <v>1357</v>
      </c>
      <c r="L16">
        <v>3651</v>
      </c>
    </row>
    <row r="17" spans="1:12" x14ac:dyDescent="0.25">
      <c r="A17" t="s">
        <v>36</v>
      </c>
      <c r="B17">
        <v>339</v>
      </c>
      <c r="C17">
        <v>814</v>
      </c>
      <c r="D17">
        <v>1153</v>
      </c>
      <c r="F17" t="s">
        <v>37</v>
      </c>
      <c r="J17">
        <v>0</v>
      </c>
      <c r="K17">
        <v>0</v>
      </c>
      <c r="L17">
        <v>0</v>
      </c>
    </row>
    <row r="18" spans="1:12" x14ac:dyDescent="0.25">
      <c r="A18" t="s">
        <v>38</v>
      </c>
      <c r="B18">
        <v>2498</v>
      </c>
      <c r="C18">
        <v>5430</v>
      </c>
      <c r="D18">
        <v>7928</v>
      </c>
      <c r="F18" t="s">
        <v>39</v>
      </c>
      <c r="J18">
        <v>574</v>
      </c>
      <c r="K18">
        <v>34</v>
      </c>
      <c r="L18">
        <v>608</v>
      </c>
    </row>
    <row r="19" spans="1:12" x14ac:dyDescent="0.25">
      <c r="A19" t="s">
        <v>40</v>
      </c>
      <c r="B19">
        <v>312</v>
      </c>
      <c r="C19">
        <v>863</v>
      </c>
      <c r="D19">
        <v>1175</v>
      </c>
      <c r="F19" t="s">
        <v>41</v>
      </c>
      <c r="J19">
        <v>0</v>
      </c>
      <c r="K19">
        <v>0</v>
      </c>
      <c r="L19">
        <v>0</v>
      </c>
    </row>
    <row r="20" spans="1:12" x14ac:dyDescent="0.25">
      <c r="A20" t="s">
        <v>42</v>
      </c>
      <c r="B20">
        <v>0</v>
      </c>
      <c r="C20">
        <v>0</v>
      </c>
      <c r="D20">
        <v>0</v>
      </c>
      <c r="F20" t="s">
        <v>43</v>
      </c>
      <c r="J20">
        <v>0</v>
      </c>
      <c r="K20">
        <v>0</v>
      </c>
      <c r="L20">
        <v>0</v>
      </c>
    </row>
    <row r="21" spans="1:12" x14ac:dyDescent="0.25">
      <c r="A21" t="s">
        <v>44</v>
      </c>
      <c r="B21">
        <v>538</v>
      </c>
      <c r="C21">
        <v>706</v>
      </c>
      <c r="D21">
        <v>1244</v>
      </c>
      <c r="F21" t="s">
        <v>45</v>
      </c>
      <c r="J21">
        <v>245</v>
      </c>
      <c r="K21">
        <v>13</v>
      </c>
      <c r="L21">
        <v>258</v>
      </c>
    </row>
    <row r="22" spans="1:12" x14ac:dyDescent="0.25">
      <c r="A22" t="s">
        <v>46</v>
      </c>
      <c r="B22">
        <v>35</v>
      </c>
      <c r="C22">
        <v>232</v>
      </c>
      <c r="D22">
        <v>267</v>
      </c>
      <c r="F22" t="s">
        <v>47</v>
      </c>
      <c r="J22">
        <v>929</v>
      </c>
      <c r="K22">
        <v>82</v>
      </c>
      <c r="L22">
        <v>1011</v>
      </c>
    </row>
    <row r="23" spans="1:12" x14ac:dyDescent="0.25">
      <c r="A23" t="s">
        <v>48</v>
      </c>
      <c r="B23">
        <v>179</v>
      </c>
      <c r="C23">
        <v>804</v>
      </c>
      <c r="D23">
        <v>983</v>
      </c>
      <c r="F23" t="s">
        <v>49</v>
      </c>
      <c r="J23">
        <v>602</v>
      </c>
      <c r="K23">
        <v>50</v>
      </c>
      <c r="L23">
        <v>652</v>
      </c>
    </row>
    <row r="24" spans="1:12" x14ac:dyDescent="0.25">
      <c r="A24" t="s">
        <v>50</v>
      </c>
      <c r="B24">
        <v>449</v>
      </c>
      <c r="C24">
        <v>665</v>
      </c>
      <c r="D24">
        <v>1114</v>
      </c>
      <c r="F24" t="s">
        <v>51</v>
      </c>
      <c r="J24">
        <v>10</v>
      </c>
      <c r="K24">
        <v>0</v>
      </c>
      <c r="L24">
        <v>10</v>
      </c>
    </row>
    <row r="25" spans="1:12" x14ac:dyDescent="0.25">
      <c r="A25" t="s">
        <v>52</v>
      </c>
      <c r="B25">
        <v>376</v>
      </c>
      <c r="C25">
        <v>2401</v>
      </c>
      <c r="D25">
        <v>2777</v>
      </c>
      <c r="F25" t="s">
        <v>53</v>
      </c>
      <c r="J25">
        <v>310</v>
      </c>
      <c r="K25">
        <v>29</v>
      </c>
      <c r="L25">
        <v>339</v>
      </c>
    </row>
    <row r="26" spans="1:12" x14ac:dyDescent="0.25">
      <c r="A26" t="s">
        <v>54</v>
      </c>
      <c r="B26">
        <v>75</v>
      </c>
      <c r="C26">
        <v>436</v>
      </c>
      <c r="D26">
        <v>511</v>
      </c>
      <c r="F26" t="s">
        <v>55</v>
      </c>
      <c r="J26">
        <v>0</v>
      </c>
      <c r="K26">
        <v>0</v>
      </c>
      <c r="L26">
        <v>0</v>
      </c>
    </row>
    <row r="27" spans="1:12" x14ac:dyDescent="0.25">
      <c r="A27" t="s">
        <v>56</v>
      </c>
      <c r="B27">
        <v>1969</v>
      </c>
      <c r="C27">
        <v>268</v>
      </c>
      <c r="D27">
        <v>2237</v>
      </c>
      <c r="F27" t="s">
        <v>57</v>
      </c>
      <c r="J27">
        <v>0</v>
      </c>
      <c r="K27">
        <v>0</v>
      </c>
      <c r="L27">
        <v>0</v>
      </c>
    </row>
    <row r="28" spans="1:12" x14ac:dyDescent="0.25">
      <c r="A28" t="s">
        <v>58</v>
      </c>
      <c r="B28">
        <v>71</v>
      </c>
      <c r="C28">
        <v>54</v>
      </c>
      <c r="D28">
        <v>125</v>
      </c>
      <c r="F28" t="s">
        <v>59</v>
      </c>
      <c r="J28">
        <v>29</v>
      </c>
      <c r="K28">
        <v>0</v>
      </c>
      <c r="L28">
        <v>29</v>
      </c>
    </row>
    <row r="29" spans="1:12" x14ac:dyDescent="0.25">
      <c r="A29" t="s">
        <v>60</v>
      </c>
      <c r="B29">
        <v>135</v>
      </c>
      <c r="C29">
        <v>359</v>
      </c>
      <c r="D29">
        <v>494</v>
      </c>
      <c r="F29" t="s">
        <v>61</v>
      </c>
      <c r="K29">
        <v>707</v>
      </c>
      <c r="L29">
        <v>707</v>
      </c>
    </row>
    <row r="30" spans="1:12" x14ac:dyDescent="0.25">
      <c r="A30" t="s">
        <v>62</v>
      </c>
      <c r="B30">
        <v>253</v>
      </c>
      <c r="C30">
        <v>932</v>
      </c>
      <c r="D30">
        <v>1185</v>
      </c>
      <c r="F30" t="s">
        <v>63</v>
      </c>
      <c r="J30">
        <v>4271</v>
      </c>
      <c r="L30">
        <v>4271</v>
      </c>
    </row>
    <row r="31" spans="1:12" x14ac:dyDescent="0.25">
      <c r="A31" t="s">
        <v>64</v>
      </c>
      <c r="B31">
        <v>43</v>
      </c>
      <c r="C31">
        <v>138</v>
      </c>
      <c r="D31">
        <v>181</v>
      </c>
      <c r="F31" t="s">
        <v>65</v>
      </c>
      <c r="J31">
        <v>95137</v>
      </c>
      <c r="K31">
        <v>40313</v>
      </c>
      <c r="L31">
        <v>135450</v>
      </c>
    </row>
    <row r="32" spans="1:12" x14ac:dyDescent="0.25">
      <c r="A32" t="s">
        <v>66</v>
      </c>
      <c r="B32">
        <v>34</v>
      </c>
      <c r="C32">
        <v>173</v>
      </c>
      <c r="D32">
        <v>207</v>
      </c>
      <c r="F32" t="s">
        <v>67</v>
      </c>
      <c r="J32">
        <v>1087</v>
      </c>
      <c r="K32">
        <v>0</v>
      </c>
      <c r="L32">
        <v>1087</v>
      </c>
    </row>
    <row r="33" spans="1:14" x14ac:dyDescent="0.25">
      <c r="A33" t="s">
        <v>68</v>
      </c>
      <c r="B33">
        <v>0</v>
      </c>
      <c r="C33">
        <v>0</v>
      </c>
      <c r="D33">
        <v>0</v>
      </c>
      <c r="F33" t="s">
        <v>69</v>
      </c>
      <c r="J33">
        <v>15</v>
      </c>
      <c r="K33">
        <v>0</v>
      </c>
      <c r="L33">
        <v>15</v>
      </c>
    </row>
    <row r="34" spans="1:14" x14ac:dyDescent="0.25">
      <c r="A34" t="s">
        <v>70</v>
      </c>
      <c r="B34">
        <v>150</v>
      </c>
      <c r="C34">
        <v>168</v>
      </c>
      <c r="D34">
        <v>318</v>
      </c>
      <c r="F34" t="s">
        <v>71</v>
      </c>
      <c r="J34">
        <v>3097</v>
      </c>
      <c r="K34">
        <v>0</v>
      </c>
      <c r="L34">
        <v>3097</v>
      </c>
    </row>
    <row r="35" spans="1:14" x14ac:dyDescent="0.25">
      <c r="A35" t="s">
        <v>72</v>
      </c>
      <c r="B35">
        <v>29</v>
      </c>
      <c r="C35">
        <v>139</v>
      </c>
      <c r="D35">
        <v>168</v>
      </c>
      <c r="F35" t="s">
        <v>73</v>
      </c>
      <c r="L35">
        <v>0</v>
      </c>
    </row>
    <row r="36" spans="1:14" x14ac:dyDescent="0.25">
      <c r="A36" t="s">
        <v>74</v>
      </c>
      <c r="B36">
        <v>49</v>
      </c>
      <c r="C36">
        <v>417</v>
      </c>
      <c r="D36">
        <v>466</v>
      </c>
      <c r="F36" t="s">
        <v>75</v>
      </c>
      <c r="L36">
        <v>443</v>
      </c>
    </row>
    <row r="37" spans="1:14" x14ac:dyDescent="0.25">
      <c r="A37" t="s">
        <v>76</v>
      </c>
      <c r="B37">
        <v>0</v>
      </c>
      <c r="C37">
        <v>0</v>
      </c>
      <c r="D37">
        <v>0</v>
      </c>
      <c r="F37" t="s">
        <v>77</v>
      </c>
      <c r="L37">
        <v>94</v>
      </c>
    </row>
    <row r="38" spans="1:14" x14ac:dyDescent="0.25">
      <c r="A38" t="s">
        <v>78</v>
      </c>
      <c r="B38">
        <v>312</v>
      </c>
      <c r="C38">
        <v>553</v>
      </c>
      <c r="D38">
        <v>865</v>
      </c>
      <c r="F38" t="s">
        <v>79</v>
      </c>
      <c r="L38">
        <v>0</v>
      </c>
    </row>
    <row r="39" spans="1:14" x14ac:dyDescent="0.25">
      <c r="A39" t="s">
        <v>80</v>
      </c>
      <c r="B39">
        <v>364</v>
      </c>
      <c r="C39">
        <v>638</v>
      </c>
      <c r="D39">
        <v>1002</v>
      </c>
      <c r="F39" t="s">
        <v>81</v>
      </c>
      <c r="L39">
        <v>0</v>
      </c>
    </row>
    <row r="40" spans="1:14" x14ac:dyDescent="0.25">
      <c r="A40" t="s">
        <v>82</v>
      </c>
      <c r="B40">
        <v>789</v>
      </c>
      <c r="C40">
        <v>722</v>
      </c>
      <c r="D40">
        <v>1511</v>
      </c>
      <c r="F40" t="s">
        <v>83</v>
      </c>
      <c r="L40">
        <v>1519</v>
      </c>
    </row>
    <row r="41" spans="1:14" x14ac:dyDescent="0.25">
      <c r="A41" t="s">
        <v>84</v>
      </c>
      <c r="B41">
        <v>3507</v>
      </c>
      <c r="C41">
        <v>2243</v>
      </c>
      <c r="D41">
        <v>5750</v>
      </c>
      <c r="F41" t="s">
        <v>85</v>
      </c>
      <c r="L41">
        <v>1</v>
      </c>
    </row>
    <row r="42" spans="1:14" x14ac:dyDescent="0.25">
      <c r="A42" t="s">
        <v>86</v>
      </c>
      <c r="B42">
        <v>227</v>
      </c>
      <c r="C42">
        <v>419</v>
      </c>
      <c r="D42">
        <v>646</v>
      </c>
      <c r="F42" t="s">
        <v>87</v>
      </c>
      <c r="L42">
        <v>0</v>
      </c>
    </row>
    <row r="43" spans="1:14" x14ac:dyDescent="0.25">
      <c r="A43" t="s">
        <v>88</v>
      </c>
      <c r="B43">
        <v>131</v>
      </c>
      <c r="C43">
        <v>239</v>
      </c>
      <c r="D43">
        <v>370</v>
      </c>
      <c r="F43" t="s">
        <v>89</v>
      </c>
      <c r="L43">
        <v>310</v>
      </c>
    </row>
    <row r="44" spans="1:14" x14ac:dyDescent="0.25">
      <c r="A44" t="s">
        <v>90</v>
      </c>
      <c r="B44">
        <v>42</v>
      </c>
      <c r="C44">
        <v>23</v>
      </c>
      <c r="D44">
        <v>65</v>
      </c>
    </row>
    <row r="45" spans="1:14" x14ac:dyDescent="0.25">
      <c r="A45" t="s">
        <v>91</v>
      </c>
      <c r="B45">
        <v>2105</v>
      </c>
      <c r="C45">
        <v>545</v>
      </c>
      <c r="D45">
        <v>2650</v>
      </c>
      <c r="F45" t="s">
        <v>92</v>
      </c>
    </row>
    <row r="46" spans="1:14" x14ac:dyDescent="0.25">
      <c r="A46" t="s">
        <v>93</v>
      </c>
      <c r="B46">
        <v>4</v>
      </c>
      <c r="C46">
        <v>8</v>
      </c>
      <c r="D46">
        <v>12</v>
      </c>
      <c r="E46" t="s">
        <v>94</v>
      </c>
      <c r="F46" t="s">
        <v>95</v>
      </c>
      <c r="L46" t="s">
        <v>96</v>
      </c>
    </row>
    <row r="47" spans="1:14" x14ac:dyDescent="0.25">
      <c r="A47" t="s">
        <v>97</v>
      </c>
      <c r="B47">
        <v>16</v>
      </c>
      <c r="C47">
        <v>71</v>
      </c>
      <c r="D47">
        <v>87</v>
      </c>
      <c r="F47" t="s">
        <v>98</v>
      </c>
      <c r="L47">
        <v>3676</v>
      </c>
      <c r="N47" t="s">
        <v>99</v>
      </c>
    </row>
    <row r="48" spans="1:14" x14ac:dyDescent="0.25">
      <c r="A48" t="s">
        <v>100</v>
      </c>
      <c r="B48">
        <v>6654</v>
      </c>
      <c r="C48">
        <v>1441</v>
      </c>
      <c r="D48">
        <v>8095</v>
      </c>
      <c r="F48" t="s">
        <v>101</v>
      </c>
      <c r="L48">
        <v>68</v>
      </c>
    </row>
    <row r="49" spans="1:12" x14ac:dyDescent="0.25">
      <c r="A49" t="s">
        <v>102</v>
      </c>
      <c r="B49">
        <v>814</v>
      </c>
      <c r="C49">
        <v>0</v>
      </c>
      <c r="D49">
        <v>814</v>
      </c>
      <c r="F49" t="s">
        <v>103</v>
      </c>
      <c r="L49">
        <v>1174</v>
      </c>
    </row>
    <row r="50" spans="1:12" x14ac:dyDescent="0.25">
      <c r="A50" t="s">
        <v>104</v>
      </c>
      <c r="B50">
        <v>1830</v>
      </c>
      <c r="C50">
        <v>801</v>
      </c>
      <c r="D50">
        <v>2631</v>
      </c>
      <c r="F50" t="s">
        <v>105</v>
      </c>
      <c r="L50">
        <v>0</v>
      </c>
    </row>
    <row r="51" spans="1:12" x14ac:dyDescent="0.25">
      <c r="A51" t="s">
        <v>106</v>
      </c>
      <c r="B51">
        <v>26928</v>
      </c>
      <c r="C51">
        <v>25601</v>
      </c>
      <c r="D51">
        <v>52529</v>
      </c>
      <c r="F51" t="s">
        <v>107</v>
      </c>
      <c r="L51">
        <v>0</v>
      </c>
    </row>
    <row r="52" spans="1:12" x14ac:dyDescent="0.25">
      <c r="A52" t="s">
        <v>108</v>
      </c>
      <c r="B52" t="s">
        <v>109</v>
      </c>
      <c r="D52">
        <v>32924</v>
      </c>
      <c r="F52" t="s">
        <v>110</v>
      </c>
      <c r="L52">
        <v>8727</v>
      </c>
    </row>
    <row r="53" spans="1:12" x14ac:dyDescent="0.25">
      <c r="A53" t="s">
        <v>111</v>
      </c>
      <c r="D53">
        <v>85453</v>
      </c>
      <c r="F53" t="s">
        <v>112</v>
      </c>
      <c r="L53">
        <v>25</v>
      </c>
    </row>
    <row r="54" spans="1:12" x14ac:dyDescent="0.25">
      <c r="A54" t="s">
        <v>113</v>
      </c>
      <c r="C54" t="s">
        <v>114</v>
      </c>
      <c r="F54" t="s">
        <v>115</v>
      </c>
      <c r="L54">
        <v>0</v>
      </c>
    </row>
    <row r="55" spans="1:12" x14ac:dyDescent="0.25">
      <c r="F55" t="s">
        <v>116</v>
      </c>
      <c r="L55">
        <v>27</v>
      </c>
    </row>
    <row r="56" spans="1:12" x14ac:dyDescent="0.25">
      <c r="F56" t="s">
        <v>117</v>
      </c>
      <c r="L56">
        <v>0</v>
      </c>
    </row>
    <row r="57" spans="1:12" x14ac:dyDescent="0.25">
      <c r="F57" t="s">
        <v>118</v>
      </c>
      <c r="L57">
        <v>32</v>
      </c>
    </row>
    <row r="58" spans="1:12" x14ac:dyDescent="0.25">
      <c r="B58" t="s">
        <v>119</v>
      </c>
    </row>
    <row r="61" spans="1:12" x14ac:dyDescent="0.25">
      <c r="A61" t="s">
        <v>120</v>
      </c>
    </row>
    <row r="63" spans="1:12" x14ac:dyDescent="0.25">
      <c r="A63" t="s">
        <v>121</v>
      </c>
    </row>
    <row r="64" spans="1:12" x14ac:dyDescent="0.25">
      <c r="A64" t="s">
        <v>16</v>
      </c>
      <c r="B64" t="s">
        <v>122</v>
      </c>
      <c r="D64" t="s">
        <v>123</v>
      </c>
      <c r="G64" t="s">
        <v>124</v>
      </c>
      <c r="H64" t="s">
        <v>125</v>
      </c>
      <c r="I64" t="s">
        <v>126</v>
      </c>
      <c r="J64" t="s">
        <v>127</v>
      </c>
      <c r="K64" t="s">
        <v>128</v>
      </c>
      <c r="L64" t="s">
        <v>129</v>
      </c>
    </row>
    <row r="65" spans="1:20" x14ac:dyDescent="0.25">
      <c r="C65" t="s">
        <v>130</v>
      </c>
      <c r="D65" t="s">
        <v>131</v>
      </c>
      <c r="E65" t="s">
        <v>132</v>
      </c>
      <c r="F65" t="s">
        <v>133</v>
      </c>
      <c r="N65" t="s">
        <v>134</v>
      </c>
      <c r="S65" t="s">
        <v>135</v>
      </c>
      <c r="T65">
        <v>3</v>
      </c>
    </row>
    <row r="66" spans="1:20" x14ac:dyDescent="0.25">
      <c r="A66" t="s">
        <v>136</v>
      </c>
      <c r="B66">
        <v>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N66">
        <v>92</v>
      </c>
    </row>
    <row r="67" spans="1:20" x14ac:dyDescent="0.25">
      <c r="A67" t="s">
        <v>137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</row>
    <row r="68" spans="1:20" x14ac:dyDescent="0.25">
      <c r="A68" t="s">
        <v>138</v>
      </c>
      <c r="B68">
        <v>21</v>
      </c>
      <c r="C68">
        <v>10</v>
      </c>
      <c r="D68">
        <v>0</v>
      </c>
      <c r="E68">
        <v>0</v>
      </c>
      <c r="F68">
        <v>10</v>
      </c>
      <c r="G68">
        <v>48</v>
      </c>
      <c r="H68">
        <v>11</v>
      </c>
      <c r="I68">
        <v>1012</v>
      </c>
      <c r="J68">
        <v>4.7430830039525684</v>
      </c>
      <c r="K68">
        <v>4.8</v>
      </c>
      <c r="L68">
        <v>0</v>
      </c>
      <c r="N68" t="s">
        <v>206</v>
      </c>
      <c r="Q68" t="s">
        <v>207</v>
      </c>
    </row>
    <row r="69" spans="1:20" x14ac:dyDescent="0.25">
      <c r="A69" t="s">
        <v>141</v>
      </c>
      <c r="B69">
        <v>89</v>
      </c>
      <c r="C69">
        <v>69</v>
      </c>
      <c r="D69">
        <v>2</v>
      </c>
      <c r="E69">
        <v>10</v>
      </c>
      <c r="F69">
        <v>81</v>
      </c>
      <c r="G69">
        <v>290</v>
      </c>
      <c r="H69">
        <v>12</v>
      </c>
      <c r="I69">
        <v>1104</v>
      </c>
      <c r="J69">
        <v>26.268115942028984</v>
      </c>
      <c r="K69">
        <v>3.5802469135802468</v>
      </c>
      <c r="L69">
        <v>0</v>
      </c>
    </row>
    <row r="70" spans="1:20" x14ac:dyDescent="0.25">
      <c r="A70" t="s">
        <v>142</v>
      </c>
      <c r="B70">
        <v>108</v>
      </c>
      <c r="C70">
        <v>63</v>
      </c>
      <c r="D70">
        <v>10</v>
      </c>
      <c r="E70">
        <v>34</v>
      </c>
      <c r="F70">
        <v>107</v>
      </c>
      <c r="G70">
        <v>1047</v>
      </c>
      <c r="H70">
        <v>22</v>
      </c>
      <c r="I70">
        <v>2024</v>
      </c>
      <c r="J70">
        <v>51.729249011857704</v>
      </c>
      <c r="K70">
        <v>9.7850467289719631</v>
      </c>
      <c r="L70">
        <v>0</v>
      </c>
    </row>
    <row r="71" spans="1:20" x14ac:dyDescent="0.25">
      <c r="A71" t="s">
        <v>143</v>
      </c>
      <c r="B71">
        <v>73</v>
      </c>
      <c r="C71">
        <v>50</v>
      </c>
      <c r="D71">
        <v>7</v>
      </c>
      <c r="E71">
        <v>30</v>
      </c>
      <c r="F71">
        <v>87</v>
      </c>
      <c r="G71">
        <v>449</v>
      </c>
      <c r="H71">
        <v>9</v>
      </c>
      <c r="I71">
        <v>828</v>
      </c>
      <c r="J71">
        <v>54.227053140096615</v>
      </c>
      <c r="K71">
        <v>5.1609195402298846</v>
      </c>
      <c r="L71">
        <v>0</v>
      </c>
    </row>
    <row r="72" spans="1:20" x14ac:dyDescent="0.25">
      <c r="A72" t="s">
        <v>144</v>
      </c>
      <c r="B72">
        <v>80</v>
      </c>
      <c r="C72">
        <v>33</v>
      </c>
      <c r="D72">
        <v>1</v>
      </c>
      <c r="E72">
        <v>12</v>
      </c>
      <c r="F72">
        <v>46</v>
      </c>
      <c r="G72">
        <v>217</v>
      </c>
      <c r="H72">
        <v>8</v>
      </c>
      <c r="I72">
        <v>736</v>
      </c>
      <c r="J72">
        <v>29.483695652173914</v>
      </c>
      <c r="K72">
        <v>4.7173913043478262</v>
      </c>
      <c r="L72">
        <v>0</v>
      </c>
      <c r="T72">
        <v>31</v>
      </c>
    </row>
    <row r="73" spans="1:20" x14ac:dyDescent="0.25">
      <c r="A73" t="s">
        <v>145</v>
      </c>
      <c r="B73">
        <v>124</v>
      </c>
      <c r="C73">
        <v>85</v>
      </c>
      <c r="D73">
        <v>3</v>
      </c>
      <c r="E73">
        <v>12</v>
      </c>
      <c r="F73">
        <v>100</v>
      </c>
      <c r="G73">
        <v>440</v>
      </c>
      <c r="H73">
        <v>16</v>
      </c>
      <c r="I73">
        <v>1472</v>
      </c>
      <c r="J73">
        <v>29.891304347826086</v>
      </c>
      <c r="K73">
        <v>4.4000000000000004</v>
      </c>
      <c r="L73">
        <v>0</v>
      </c>
      <c r="N73" t="s">
        <v>208</v>
      </c>
      <c r="Q73" t="s">
        <v>147</v>
      </c>
      <c r="T73">
        <v>31</v>
      </c>
    </row>
    <row r="74" spans="1:20" x14ac:dyDescent="0.25">
      <c r="A74" t="s">
        <v>148</v>
      </c>
      <c r="B74">
        <v>38</v>
      </c>
      <c r="C74">
        <v>25</v>
      </c>
      <c r="D74">
        <v>0</v>
      </c>
      <c r="E74">
        <v>8</v>
      </c>
      <c r="F74">
        <v>33</v>
      </c>
      <c r="G74">
        <v>273</v>
      </c>
      <c r="H74">
        <v>10</v>
      </c>
      <c r="I74">
        <v>920</v>
      </c>
      <c r="J74">
        <v>29.673913043478262</v>
      </c>
      <c r="K74">
        <v>8.2727272727272734</v>
      </c>
      <c r="L74">
        <v>0</v>
      </c>
      <c r="T74">
        <v>30</v>
      </c>
    </row>
    <row r="75" spans="1:20" x14ac:dyDescent="0.25">
      <c r="A75" t="s">
        <v>149</v>
      </c>
      <c r="B75">
        <v>130</v>
      </c>
      <c r="C75">
        <v>103</v>
      </c>
      <c r="D75">
        <v>8</v>
      </c>
      <c r="E75">
        <v>43</v>
      </c>
      <c r="F75">
        <v>154</v>
      </c>
      <c r="G75">
        <v>501</v>
      </c>
      <c r="H75">
        <v>13</v>
      </c>
      <c r="I75">
        <v>1196</v>
      </c>
      <c r="J75">
        <v>41.889632107023409</v>
      </c>
      <c r="K75">
        <v>3.2532467532467533</v>
      </c>
      <c r="L75">
        <v>0</v>
      </c>
    </row>
    <row r="76" spans="1:20" x14ac:dyDescent="0.25">
      <c r="A76" t="s">
        <v>150</v>
      </c>
      <c r="B76">
        <v>514</v>
      </c>
      <c r="C76">
        <v>402</v>
      </c>
      <c r="D76">
        <v>18</v>
      </c>
      <c r="E76">
        <v>24</v>
      </c>
      <c r="F76">
        <v>444</v>
      </c>
      <c r="G76">
        <v>2126</v>
      </c>
      <c r="H76">
        <v>33.333333333333336</v>
      </c>
      <c r="I76">
        <v>3066.666666666667</v>
      </c>
      <c r="J76">
        <v>69.326086956521735</v>
      </c>
      <c r="K76">
        <v>4.788288288288288</v>
      </c>
      <c r="L76">
        <v>0</v>
      </c>
      <c r="N76" t="s">
        <v>209</v>
      </c>
    </row>
    <row r="77" spans="1:20" x14ac:dyDescent="0.25">
      <c r="A77" t="s">
        <v>152</v>
      </c>
      <c r="B77">
        <v>11</v>
      </c>
      <c r="C77">
        <v>5</v>
      </c>
      <c r="D77">
        <v>0</v>
      </c>
      <c r="E77">
        <v>0</v>
      </c>
      <c r="F77">
        <v>5</v>
      </c>
      <c r="G77">
        <v>87</v>
      </c>
      <c r="H77">
        <v>4.666666666666667</v>
      </c>
      <c r="I77">
        <v>429.33333333333337</v>
      </c>
      <c r="J77">
        <v>20.2639751552795</v>
      </c>
      <c r="K77">
        <v>17.399999999999999</v>
      </c>
      <c r="L77">
        <v>0</v>
      </c>
    </row>
    <row r="78" spans="1:20" x14ac:dyDescent="0.25">
      <c r="A78" t="s">
        <v>153</v>
      </c>
      <c r="B78">
        <v>9</v>
      </c>
      <c r="C78">
        <v>1</v>
      </c>
      <c r="D78">
        <v>0</v>
      </c>
      <c r="E78">
        <v>0</v>
      </c>
      <c r="F78">
        <v>1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</row>
    <row r="79" spans="1:20" x14ac:dyDescent="0.25">
      <c r="A79" t="s">
        <v>154</v>
      </c>
      <c r="B79">
        <v>186</v>
      </c>
      <c r="C79">
        <v>135</v>
      </c>
      <c r="D79">
        <v>9</v>
      </c>
      <c r="E79">
        <v>29</v>
      </c>
      <c r="F79">
        <v>173</v>
      </c>
      <c r="G79">
        <v>673</v>
      </c>
      <c r="H79">
        <v>13</v>
      </c>
      <c r="I79">
        <v>1196</v>
      </c>
      <c r="J79">
        <v>56.270903010033443</v>
      </c>
      <c r="K79">
        <v>3.8901734104046244</v>
      </c>
      <c r="L79">
        <v>0</v>
      </c>
    </row>
    <row r="80" spans="1:20" x14ac:dyDescent="0.25">
      <c r="A80" t="s">
        <v>155</v>
      </c>
      <c r="B80">
        <v>202</v>
      </c>
      <c r="C80">
        <v>139</v>
      </c>
      <c r="D80">
        <v>19</v>
      </c>
      <c r="E80">
        <v>52</v>
      </c>
      <c r="F80">
        <v>210</v>
      </c>
      <c r="G80">
        <v>823</v>
      </c>
      <c r="H80">
        <v>15</v>
      </c>
      <c r="I80">
        <v>1380</v>
      </c>
      <c r="J80">
        <v>59.637681159420289</v>
      </c>
      <c r="K80">
        <v>3.9190476190476189</v>
      </c>
      <c r="L80">
        <v>0</v>
      </c>
      <c r="N80" t="s">
        <v>210</v>
      </c>
    </row>
    <row r="81" spans="1:12" x14ac:dyDescent="0.25">
      <c r="A81" t="s">
        <v>157</v>
      </c>
      <c r="B81">
        <v>70</v>
      </c>
      <c r="C81">
        <v>72</v>
      </c>
      <c r="D81">
        <v>0</v>
      </c>
      <c r="E81">
        <v>15</v>
      </c>
      <c r="F81">
        <v>87</v>
      </c>
      <c r="G81">
        <v>756</v>
      </c>
      <c r="H81">
        <v>9</v>
      </c>
      <c r="I81">
        <v>828</v>
      </c>
      <c r="J81">
        <v>91.304347826086953</v>
      </c>
      <c r="K81">
        <v>8.6896551724137936</v>
      </c>
      <c r="L81">
        <v>0</v>
      </c>
    </row>
    <row r="82" spans="1:12" x14ac:dyDescent="0.25">
      <c r="A82" t="s">
        <v>158</v>
      </c>
      <c r="B82">
        <v>0</v>
      </c>
      <c r="C82">
        <v>0</v>
      </c>
      <c r="D82">
        <v>0</v>
      </c>
      <c r="E82">
        <v>0</v>
      </c>
      <c r="F82">
        <v>0</v>
      </c>
      <c r="G82">
        <v>123</v>
      </c>
      <c r="H82">
        <v>0</v>
      </c>
      <c r="I82">
        <v>0</v>
      </c>
      <c r="J82">
        <v>0</v>
      </c>
      <c r="K82">
        <v>0</v>
      </c>
      <c r="L82">
        <v>0</v>
      </c>
    </row>
    <row r="83" spans="1:12" x14ac:dyDescent="0.25">
      <c r="A83" t="s">
        <v>159</v>
      </c>
      <c r="B83">
        <v>49</v>
      </c>
      <c r="C83">
        <v>40</v>
      </c>
      <c r="D83">
        <v>0</v>
      </c>
      <c r="E83">
        <v>3</v>
      </c>
      <c r="F83">
        <v>43</v>
      </c>
      <c r="G83">
        <v>316</v>
      </c>
      <c r="H83">
        <v>8</v>
      </c>
      <c r="I83">
        <v>736</v>
      </c>
      <c r="J83">
        <v>42.934782608695656</v>
      </c>
      <c r="K83">
        <v>7.3488372093023253</v>
      </c>
      <c r="L83">
        <v>0</v>
      </c>
    </row>
    <row r="84" spans="1:12" x14ac:dyDescent="0.25">
      <c r="A84" t="s">
        <v>160</v>
      </c>
      <c r="B84">
        <v>5</v>
      </c>
      <c r="C84">
        <v>5</v>
      </c>
      <c r="D84">
        <v>0</v>
      </c>
      <c r="E84">
        <v>17</v>
      </c>
      <c r="F84">
        <v>22</v>
      </c>
      <c r="G84">
        <v>48</v>
      </c>
      <c r="H84">
        <v>7</v>
      </c>
      <c r="I84">
        <v>644</v>
      </c>
      <c r="J84">
        <v>7.4534161490683228</v>
      </c>
      <c r="K84">
        <v>2.1818181818181817</v>
      </c>
      <c r="L84">
        <v>0</v>
      </c>
    </row>
    <row r="85" spans="1:12" x14ac:dyDescent="0.25">
      <c r="A85" t="s">
        <v>161</v>
      </c>
      <c r="B85">
        <v>157</v>
      </c>
      <c r="C85">
        <v>94</v>
      </c>
      <c r="D85">
        <v>15</v>
      </c>
      <c r="E85">
        <v>58</v>
      </c>
      <c r="F85">
        <v>167</v>
      </c>
      <c r="G85">
        <v>995</v>
      </c>
      <c r="H85">
        <v>17</v>
      </c>
      <c r="I85">
        <v>1564</v>
      </c>
      <c r="J85">
        <v>63.618925831202041</v>
      </c>
      <c r="K85">
        <v>5.9580838323353289</v>
      </c>
      <c r="L85">
        <v>0</v>
      </c>
    </row>
    <row r="86" spans="1:12" x14ac:dyDescent="0.25">
      <c r="A86" t="s">
        <v>23</v>
      </c>
      <c r="B86">
        <v>1866</v>
      </c>
      <c r="C86">
        <v>1331</v>
      </c>
      <c r="D86">
        <v>92</v>
      </c>
      <c r="E86">
        <v>347</v>
      </c>
      <c r="F86">
        <v>1770</v>
      </c>
      <c r="G86">
        <v>9212</v>
      </c>
      <c r="H86">
        <v>208</v>
      </c>
      <c r="I86">
        <v>19136</v>
      </c>
      <c r="J86">
        <v>48.139632107023409</v>
      </c>
      <c r="K86">
        <v>5.2045197740112998</v>
      </c>
      <c r="L86">
        <v>0</v>
      </c>
    </row>
    <row r="88" spans="1:12" x14ac:dyDescent="0.25">
      <c r="A88" t="s">
        <v>162</v>
      </c>
    </row>
    <row r="89" spans="1:12" x14ac:dyDescent="0.25">
      <c r="A89" t="s">
        <v>163</v>
      </c>
      <c r="C89" t="s">
        <v>164</v>
      </c>
    </row>
    <row r="90" spans="1:12" x14ac:dyDescent="0.25">
      <c r="C90" t="s">
        <v>165</v>
      </c>
      <c r="D90" t="s">
        <v>166</v>
      </c>
      <c r="E90" t="s">
        <v>167</v>
      </c>
      <c r="F90" t="s">
        <v>168</v>
      </c>
      <c r="G90" t="s">
        <v>169</v>
      </c>
      <c r="H90" t="s">
        <v>170</v>
      </c>
      <c r="I90" t="s">
        <v>171</v>
      </c>
      <c r="J90" t="s">
        <v>172</v>
      </c>
      <c r="K90" t="s">
        <v>23</v>
      </c>
    </row>
    <row r="91" spans="1:12" x14ac:dyDescent="0.25">
      <c r="A91" t="s">
        <v>173</v>
      </c>
      <c r="B91" t="s">
        <v>174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</row>
    <row r="92" spans="1:12" x14ac:dyDescent="0.25">
      <c r="B92" t="s">
        <v>175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</row>
    <row r="93" spans="1:12" x14ac:dyDescent="0.25">
      <c r="B93" t="s">
        <v>23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</row>
    <row r="94" spans="1:12" x14ac:dyDescent="0.25">
      <c r="B94" t="s">
        <v>176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</row>
    <row r="95" spans="1:12" x14ac:dyDescent="0.25">
      <c r="A95" t="s">
        <v>177</v>
      </c>
      <c r="B95" t="s">
        <v>178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</row>
    <row r="96" spans="1:12" x14ac:dyDescent="0.25">
      <c r="B96" t="s">
        <v>179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</row>
    <row r="97" spans="1:17" x14ac:dyDescent="0.25">
      <c r="B97" t="s">
        <v>23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</row>
    <row r="98" spans="1:17" x14ac:dyDescent="0.25">
      <c r="B98" t="s">
        <v>180</v>
      </c>
      <c r="C98">
        <v>2</v>
      </c>
      <c r="D98">
        <v>4</v>
      </c>
      <c r="E98">
        <v>20</v>
      </c>
      <c r="F98">
        <v>11</v>
      </c>
      <c r="G98">
        <v>7</v>
      </c>
      <c r="H98">
        <v>4</v>
      </c>
      <c r="I98">
        <v>0</v>
      </c>
      <c r="J98">
        <v>0</v>
      </c>
      <c r="K98">
        <v>48</v>
      </c>
    </row>
    <row r="99" spans="1:17" x14ac:dyDescent="0.25">
      <c r="B99" t="s">
        <v>181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</row>
    <row r="101" spans="1:17" x14ac:dyDescent="0.25">
      <c r="A101" t="s">
        <v>182</v>
      </c>
      <c r="Q101" t="s">
        <v>94</v>
      </c>
    </row>
    <row r="102" spans="1:17" x14ac:dyDescent="0.25">
      <c r="A102" t="s">
        <v>183</v>
      </c>
      <c r="F102">
        <v>0</v>
      </c>
      <c r="G102">
        <v>0</v>
      </c>
    </row>
    <row r="103" spans="1:17" x14ac:dyDescent="0.25">
      <c r="A103" t="s">
        <v>184</v>
      </c>
      <c r="F103">
        <v>0</v>
      </c>
      <c r="G103">
        <v>0</v>
      </c>
    </row>
    <row r="104" spans="1:17" x14ac:dyDescent="0.25">
      <c r="A104" t="s">
        <v>185</v>
      </c>
      <c r="F104">
        <v>0</v>
      </c>
      <c r="G104">
        <v>0</v>
      </c>
    </row>
    <row r="105" spans="1:17" x14ac:dyDescent="0.25">
      <c r="A105" t="s">
        <v>186</v>
      </c>
      <c r="F105">
        <v>0</v>
      </c>
      <c r="G105">
        <v>0</v>
      </c>
    </row>
    <row r="106" spans="1:17" x14ac:dyDescent="0.25">
      <c r="A106" t="s">
        <v>187</v>
      </c>
      <c r="F106">
        <v>0</v>
      </c>
      <c r="G106">
        <v>0</v>
      </c>
    </row>
    <row r="107" spans="1:17" x14ac:dyDescent="0.25">
      <c r="A107" t="s">
        <v>188</v>
      </c>
      <c r="F107">
        <v>0</v>
      </c>
    </row>
    <row r="108" spans="1:17" x14ac:dyDescent="0.25">
      <c r="A108" t="s">
        <v>189</v>
      </c>
      <c r="F108">
        <v>0</v>
      </c>
      <c r="G108">
        <v>0</v>
      </c>
    </row>
    <row r="109" spans="1:17" x14ac:dyDescent="0.25">
      <c r="A109" t="s">
        <v>190</v>
      </c>
      <c r="F109">
        <v>0</v>
      </c>
      <c r="G109">
        <v>0</v>
      </c>
    </row>
    <row r="110" spans="1:17" x14ac:dyDescent="0.25">
      <c r="A110" t="s">
        <v>191</v>
      </c>
      <c r="F110">
        <v>0</v>
      </c>
      <c r="G110">
        <v>0</v>
      </c>
    </row>
    <row r="111" spans="1:17" x14ac:dyDescent="0.25">
      <c r="A111" t="s">
        <v>192</v>
      </c>
      <c r="F111">
        <v>0</v>
      </c>
      <c r="G111">
        <v>0</v>
      </c>
    </row>
    <row r="112" spans="1:17" x14ac:dyDescent="0.25">
      <c r="A112" t="s">
        <v>193</v>
      </c>
      <c r="F112">
        <v>0</v>
      </c>
    </row>
    <row r="113" spans="1:15" x14ac:dyDescent="0.25">
      <c r="A113" t="s">
        <v>194</v>
      </c>
      <c r="F113">
        <v>0</v>
      </c>
      <c r="G113">
        <v>0</v>
      </c>
    </row>
    <row r="116" spans="1:15" x14ac:dyDescent="0.25">
      <c r="A116" t="s">
        <v>195</v>
      </c>
      <c r="G116" t="s">
        <v>196</v>
      </c>
    </row>
    <row r="117" spans="1:15" x14ac:dyDescent="0.25">
      <c r="A117" t="s">
        <v>197</v>
      </c>
    </row>
    <row r="119" spans="1:15" x14ac:dyDescent="0.25">
      <c r="A119" t="s">
        <v>198</v>
      </c>
      <c r="G119" t="s">
        <v>199</v>
      </c>
    </row>
    <row r="120" spans="1:15" x14ac:dyDescent="0.25">
      <c r="A120" t="s">
        <v>200</v>
      </c>
    </row>
    <row r="121" spans="1:15" x14ac:dyDescent="0.25">
      <c r="O12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78E84-E4AF-47EC-B468-D662E29B4EE5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Noemi Hidalgo</dc:creator>
  <cp:lastModifiedBy>Angela Hidalgo Rosario</cp:lastModifiedBy>
  <cp:lastPrinted>2022-10-02T13:51:16Z</cp:lastPrinted>
  <dcterms:created xsi:type="dcterms:W3CDTF">2022-10-02T13:39:37Z</dcterms:created>
  <dcterms:modified xsi:type="dcterms:W3CDTF">2022-10-02T13:52:36Z</dcterms:modified>
</cp:coreProperties>
</file>