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1"/>
  </bookViews>
  <sheets>
    <sheet name="PPNE1" sheetId="1" r:id="rId1"/>
    <sheet name="PPNE2" sheetId="2" r:id="rId2"/>
    <sheet name="PPNE2.1" sheetId="3" r:id="rId3"/>
    <sheet name="PPNE3" sheetId="4" r:id="rId4"/>
    <sheet name="PPNE4" sheetId="5" r:id="rId5"/>
    <sheet name="PPNE5" sheetId="6" r:id="rId6"/>
    <sheet name="Insumos" sheetId="7" state="hidden" r:id="rId7"/>
  </sheets>
  <externalReferences>
    <externalReference r:id="rId10"/>
    <externalReference r:id="rId11"/>
    <externalReference r:id="rId12"/>
    <externalReference r:id="rId13"/>
  </externalReferences>
  <definedNames>
    <definedName name="_xlnm._FilterDatabase" localSheetId="6" hidden="1">'Insumos'!$A$1:$E$517</definedName>
    <definedName name="_xlnm._FilterDatabase" localSheetId="1" hidden="1">'PPNE2'!$U$1:$U$335</definedName>
    <definedName name="_xlfn.IFERROR" hidden="1">#NAME?</definedName>
    <definedName name="CodigoActividad">#REF!</definedName>
    <definedName name="Insumos" localSheetId="1">'[1]Insumos'!$A$540:$A$583</definedName>
    <definedName name="Insumos">'Insumos'!$A$540:$A$583</definedName>
    <definedName name="Ls_DepartamentosSRS">'[2]Catalogo'!$G$130:$G$142</definedName>
    <definedName name="Ls_LinesEstategica">'[2]Obj'!$B$6:$B$9</definedName>
    <definedName name="Ls_Medio_Verificacion">'[2]Catalogo'!$B$148:$B$167</definedName>
    <definedName name="ls_Regiones">'[2]Catalogo'!$B$10:$B$19</definedName>
    <definedName name="ls_TiposAcciones">'[2]Catalogo'!$G$11:$G$14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'[2]LSIns'!$F$5:$F$8</definedName>
    <definedName name="lsGasoil">'Insumos'!$C$142:$C$149</definedName>
    <definedName name="lsHerramientasMenores">'Insumos'!$C$150:$C$179</definedName>
    <definedName name="lsImpresionyEncuadernacion">'Insumos'!$C$180</definedName>
    <definedName name="lsInsumos">'[2]LSIns'!$B$5:$B$45</definedName>
    <definedName name="lsInsumosEquipos">'[2]LSIns'!$F$16:$F$31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'[2]Catalogo'!$D$11:$D$16</definedName>
    <definedName name="lsTipoIntervencion">'[2]Catalogo'!$G$19:$G$24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'[2]Catalogo'!$B$3:$B$6</definedName>
    <definedName name="Productos">#REF!</definedName>
    <definedName name="Provincias">'[2]Prov'!$F$2:$F$33</definedName>
    <definedName name="_xlnm.Print_Titles" localSheetId="4">'PPNE4'!$16:$17</definedName>
    <definedName name="_xlnm.Print_Titles" localSheetId="5">'PPNE5'!$16:$17</definedName>
  </definedNames>
  <calcPr fullCalcOnLoad="1"/>
</workbook>
</file>

<file path=xl/comments1.xml><?xml version="1.0" encoding="utf-8"?>
<comments xmlns="http://schemas.openxmlformats.org/spreadsheetml/2006/main">
  <authors>
    <author>Ilka Gonzalez</author>
  </authors>
  <commentList>
    <comment ref="C5" authorId="0">
      <text>
        <r>
          <rPr>
            <b/>
            <sz val="9"/>
            <rFont val="Tahoma"/>
            <family val="2"/>
          </rPr>
          <t>Ilka Gonzalez:</t>
        </r>
        <r>
          <rPr>
            <sz val="9"/>
            <rFont val="Tahoma"/>
            <family val="2"/>
          </rPr>
          <t xml:space="preserve">
Pestaña desplegable</t>
        </r>
      </text>
    </comment>
    <comment ref="D8" authorId="0">
      <text>
        <r>
          <rPr>
            <u val="single"/>
            <sz val="9"/>
            <rFont val="Tahoma"/>
            <family val="2"/>
          </rPr>
          <t xml:space="preserve">Fórmula de Metas logradas: </t>
        </r>
        <r>
          <rPr>
            <sz val="9"/>
            <rFont val="Tahoma"/>
            <family val="2"/>
          </rPr>
          <t>Productividad Actual /7 x 12</t>
        </r>
      </text>
    </comment>
    <comment ref="E8" authorId="0">
      <text>
        <r>
          <rPr>
            <sz val="9"/>
            <rFont val="Tahoma"/>
            <family val="2"/>
          </rPr>
          <t>Fórmula Metas programadas:
 Meta Actual/Meta Año anterior X Meta Actual</t>
        </r>
      </text>
    </comment>
    <comment ref="F39" authorId="0">
      <text>
        <r>
          <rPr>
            <sz val="9"/>
            <rFont val="Tahoma"/>
            <family val="2"/>
          </rPr>
          <t>Total de días pacientes en un período dado/Total de egresos del mismo período</t>
        </r>
      </text>
    </comment>
    <comment ref="I39" authorId="0">
      <text>
        <r>
          <rPr>
            <sz val="9"/>
            <rFont val="Tahoma"/>
            <family val="2"/>
          </rPr>
          <t>Número de partos por cesárea/Número total de partos x 100</t>
        </r>
      </text>
    </comment>
    <comment ref="H39" authorId="0">
      <text>
        <r>
          <rPr>
            <sz val="9"/>
            <rFont val="Tahoma"/>
            <family val="2"/>
          </rPr>
          <t>Número de egresos (materno) por fallecimiento en un período dado/Total de egresos (materno) del mismo período x 100</t>
        </r>
      </text>
    </comment>
    <comment ref="G39" authorId="0">
      <text>
        <r>
          <rPr>
            <sz val="9"/>
            <rFont val="Tahoma"/>
            <family val="2"/>
          </rPr>
          <t>Total de días pacientes en un período dado/ Total de días camas disponibles del mismo período x 100</t>
        </r>
      </text>
    </comment>
    <comment ref="D39" authorId="0">
      <text>
        <r>
          <rPr>
            <sz val="9"/>
            <rFont val="Tahoma"/>
            <family val="2"/>
          </rPr>
          <t>Número de camas x 365</t>
        </r>
      </text>
    </comment>
    <comment ref="C39" authorId="0">
      <text>
        <r>
          <rPr>
            <sz val="9"/>
            <rFont val="Tahoma"/>
            <family val="2"/>
          </rPr>
          <t>Total de egresos en un período dado/Total de camas disponibles del mismo período</t>
        </r>
      </text>
    </comment>
    <comment ref="E39" authorId="0">
      <text>
        <r>
          <rPr>
            <sz val="9"/>
            <rFont val="Tahoma"/>
            <family val="2"/>
          </rPr>
          <t>Sumatoria de los días pacientes reportados en el censo diario</t>
        </r>
      </text>
    </comment>
  </commentList>
</comments>
</file>

<file path=xl/comments2.xml><?xml version="1.0" encoding="utf-8"?>
<comments xmlns="http://schemas.openxmlformats.org/spreadsheetml/2006/main">
  <authors>
    <author>tc={93822E71-8AD6-4CA8-951A-6EE1ECF1FC5A}</author>
  </authors>
  <commentList>
    <comment ref="C8" authorId="0">
      <text>
        <r>
          <rPr>
            <sz val="10"/>
            <rFont val="Arial"/>
            <family val="0"/>
          </rPr>
          <t>[Comentario encadenado]
Su versión de Excel le permite leer este comentario encadenado; sin embargo, las ediciones que se apliquen se quitarán si el archivo se abre en una versión más reciente de Excel. Más información: https://go.microsoft.com/fwlink/?linkid=870924
Comentario:
    Inicia siglas del hospital, numeración secuencial del resultado esperado, numeración producto y secuencia actividades para el producto.
Ej.: Hospital Loma Azul
Resultado Esperado 1.1.1 (esta codificación contempla la Línea Estratégica, Objetivo Estratégico y Resultado Esperado)
Producto 1
Actividad 01
Sería: HLA 1.1.1.01</t>
        </r>
      </text>
    </comment>
  </commentList>
</comments>
</file>

<file path=xl/sharedStrings.xml><?xml version="1.0" encoding="utf-8"?>
<sst xmlns="http://schemas.openxmlformats.org/spreadsheetml/2006/main" count="5050" uniqueCount="1432">
  <si>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</si>
  <si>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</si>
  <si>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</si>
  <si>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</si>
  <si>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</si>
  <si>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</si>
  <si>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</si>
  <si>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</si>
  <si>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</si>
  <si>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</si>
  <si>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</si>
  <si>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</si>
  <si>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</si>
  <si>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</si>
  <si>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</si>
  <si>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</si>
  <si>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</si>
  <si>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</si>
  <si>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</si>
  <si>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</si>
  <si>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</si>
  <si>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</si>
  <si>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</si>
  <si>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</si>
  <si>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</si>
  <si>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</si>
  <si>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</si>
  <si>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</si>
  <si>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</si>
  <si>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</si>
  <si>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</si>
  <si>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</si>
  <si>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</si>
  <si>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</si>
  <si>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</si>
  <si>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</si>
  <si>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</si>
  <si>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</si>
  <si>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</si>
  <si>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</si>
  <si>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</si>
  <si>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</si>
  <si>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</si>
  <si>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</si>
  <si>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</si>
  <si>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</si>
  <si>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</si>
  <si>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</si>
  <si>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</si>
  <si>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</si>
  <si>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</si>
  <si>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</si>
  <si>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</si>
  <si>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</si>
  <si>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</si>
  <si>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</si>
  <si>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</si>
  <si>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</si>
  <si>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</si>
  <si>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</si>
  <si>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</si>
  <si>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</si>
  <si>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</si>
  <si>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</si>
  <si>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</si>
  <si>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</si>
  <si>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</si>
  <si>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</si>
  <si>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</si>
  <si>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</si>
  <si>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</si>
  <si>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</si>
  <si>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</si>
  <si>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</si>
  <si>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</si>
  <si>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</si>
  <si>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</si>
  <si>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</si>
  <si>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</si>
  <si>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</si>
  <si>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</si>
  <si>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</si>
  <si>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</si>
  <si>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</si>
  <si>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</si>
  <si>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</si>
  <si>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</si>
  <si>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</si>
  <si>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</si>
  <si>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</si>
  <si>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</si>
  <si>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</si>
  <si>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</si>
  <si>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</si>
  <si>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</si>
  <si>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</si>
  <si>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</si>
  <si>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</si>
  <si>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</si>
  <si>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</si>
  <si>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</si>
  <si>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</si>
  <si>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</si>
  <si>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</si>
  <si>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</si>
  <si>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</si>
  <si>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</si>
  <si>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</si>
  <si>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</si>
  <si>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</si>
  <si>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</si>
  <si>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</si>
  <si>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</si>
  <si>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</si>
  <si>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</si>
  <si>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</si>
  <si>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</si>
  <si>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</si>
  <si>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</si>
  <si>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</si>
  <si>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</si>
  <si>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</si>
  <si>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</si>
  <si>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</si>
  <si>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</si>
  <si>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</si>
  <si>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</si>
  <si>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</si>
  <si>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</si>
  <si>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</si>
  <si>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</si>
  <si>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</si>
  <si>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</si>
  <si>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</si>
  <si>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</si>
  <si>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</si>
  <si>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</si>
  <si>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</si>
  <si>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</si>
  <si>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</si>
  <si>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</si>
  <si>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</si>
  <si>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</si>
  <si>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</si>
  <si>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</si>
  <si>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</si>
  <si>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</si>
  <si>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</si>
  <si>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</si>
  <si>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</si>
  <si>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</si>
  <si>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</si>
  <si>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</si>
  <si>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</si>
  <si>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</si>
  <si>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</si>
  <si>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</si>
  <si>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</si>
  <si>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</si>
  <si>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</si>
  <si>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</si>
  <si>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</si>
  <si>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</si>
  <si>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</si>
  <si>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</si>
  <si>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</si>
  <si>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</si>
  <si>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</si>
  <si>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</si>
  <si>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</si>
  <si>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</si>
  <si>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</si>
  <si>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</si>
  <si>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</si>
  <si>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</si>
  <si>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</si>
  <si>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</si>
  <si>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</si>
  <si>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</si>
  <si>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</si>
  <si>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</si>
  <si>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</si>
  <si>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</si>
  <si>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</si>
  <si>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</si>
  <si>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</si>
  <si>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</si>
  <si>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</si>
  <si>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</si>
  <si>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</si>
  <si>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</si>
  <si>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</si>
  <si>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</si>
  <si>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</si>
  <si>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</si>
  <si>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</si>
  <si>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</si>
  <si>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</si>
  <si>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</si>
  <si>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</si>
  <si>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</si>
  <si>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</si>
  <si>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</si>
  <si>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</si>
  <si>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</si>
  <si>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</si>
  <si>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</si>
  <si>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</si>
  <si>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</si>
  <si>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</si>
  <si>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</si>
  <si>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</si>
  <si>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</si>
  <si>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</si>
  <si>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</si>
  <si>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</si>
  <si>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</si>
  <si>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</si>
  <si>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</si>
  <si>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</si>
  <si>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</si>
  <si>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</si>
  <si>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</si>
  <si>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</si>
  <si>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</si>
  <si>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</si>
  <si>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</si>
  <si>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</si>
  <si>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</si>
  <si>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</si>
  <si>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</si>
  <si>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</si>
  <si>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</si>
  <si>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</si>
  <si>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</si>
  <si>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</si>
  <si>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</si>
  <si>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</si>
  <si>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</si>
  <si>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</si>
  <si>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</si>
  <si>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</si>
  <si>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</si>
  <si>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</si>
  <si>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</si>
  <si>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</si>
  <si>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</si>
  <si>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</si>
  <si>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</si>
  <si>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</si>
  <si>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</si>
  <si>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</si>
  <si>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</si>
  <si>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</si>
  <si>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</si>
  <si>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</si>
  <si>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</si>
  <si>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</si>
  <si>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</si>
  <si>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</si>
  <si>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</si>
  <si>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</si>
  <si>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</si>
  <si>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</si>
  <si>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</si>
  <si>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</si>
  <si>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</si>
  <si>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</si>
  <si>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</si>
  <si>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</si>
  <si>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</si>
  <si>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</si>
  <si>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</si>
  <si>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</si>
  <si>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</si>
  <si>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</si>
  <si>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</si>
  <si>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</si>
  <si>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</si>
  <si>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</si>
  <si>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</si>
  <si>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</si>
  <si>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</si>
  <si>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</si>
  <si>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</si>
  <si>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</si>
  <si>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</si>
  <si>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</si>
  <si>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</si>
  <si>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</si>
  <si>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</si>
  <si>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</si>
  <si>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</si>
  <si>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</si>
  <si>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</si>
  <si>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</si>
  <si>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</si>
  <si>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</si>
  <si>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</si>
  <si>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</si>
  <si>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</si>
  <si>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</si>
  <si>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</si>
  <si>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</si>
  <si>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</si>
  <si>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</si>
  <si>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</si>
  <si>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</si>
  <si>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</si>
  <si>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</si>
  <si>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</si>
  <si>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</si>
  <si>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</si>
  <si>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</si>
  <si>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</si>
  <si>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</si>
  <si>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</si>
  <si>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</si>
  <si>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</si>
  <si>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</si>
  <si>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</si>
  <si>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</si>
  <si>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</si>
  <si>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</si>
  <si>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</si>
  <si>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</si>
  <si>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</si>
  <si>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</si>
  <si>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</si>
  <si>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</si>
  <si>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</si>
  <si>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</si>
  <si>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</si>
  <si>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</si>
  <si>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</si>
  <si>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</si>
  <si>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</si>
  <si>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</si>
  <si>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</si>
  <si>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</si>
  <si>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</si>
  <si>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</si>
  <si>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</si>
  <si>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</si>
  <si>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</si>
  <si>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</si>
  <si>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</si>
  <si>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</si>
  <si>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</si>
  <si>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</si>
  <si>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</si>
  <si>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</si>
  <si>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</si>
  <si>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</si>
  <si>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</si>
  <si>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</si>
  <si>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</si>
  <si>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</si>
  <si>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</si>
  <si>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</si>
  <si>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</si>
  <si>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</si>
  <si>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</si>
  <si>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</si>
  <si>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</si>
  <si>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</si>
  <si>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</si>
  <si>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</si>
  <si>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</si>
  <si>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</si>
  <si>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</si>
  <si>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</si>
  <si>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</si>
  <si>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</si>
  <si>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</si>
  <si>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</si>
  <si>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</si>
  <si>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</si>
  <si>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</si>
  <si>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</si>
  <si>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</si>
  <si>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</si>
  <si>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</si>
  <si>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</si>
  <si>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</si>
  <si>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</si>
  <si>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</si>
  <si>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</si>
  <si>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</si>
  <si>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</si>
  <si>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</si>
  <si>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</si>
  <si>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</si>
  <si>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</si>
  <si>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</si>
  <si>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</si>
  <si>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</si>
  <si>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</si>
  <si>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</si>
  <si>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</si>
  <si>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</si>
  <si>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</si>
  <si>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</si>
  <si>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</si>
  <si>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</si>
  <si>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</si>
  <si>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</si>
  <si>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</si>
  <si>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</si>
  <si>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</si>
  <si>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</si>
  <si>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</si>
  <si>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</si>
  <si>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</si>
  <si>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</si>
  <si>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</si>
  <si>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</si>
  <si>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</si>
  <si>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</si>
  <si>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</si>
  <si>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</si>
  <si>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</si>
  <si>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</si>
  <si>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</si>
  <si>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</si>
  <si>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</si>
  <si>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</si>
  <si>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</si>
  <si>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</si>
  <si>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</si>
  <si>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</si>
  <si>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</si>
  <si>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</si>
  <si>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</si>
  <si>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</si>
  <si>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</si>
  <si>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</si>
  <si>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</si>
  <si>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</si>
  <si>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</si>
  <si>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</si>
  <si>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</si>
  <si>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</si>
  <si>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</si>
  <si>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</si>
  <si>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</si>
  <si>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</si>
  <si>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</si>
  <si>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</si>
  <si>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</si>
  <si>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</si>
  <si>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</si>
  <si>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</si>
  <si>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</si>
  <si>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</si>
  <si>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</si>
  <si>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</si>
  <si>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</si>
  <si>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</si>
  <si>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</si>
  <si>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</si>
  <si>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</si>
  <si>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</si>
  <si>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</si>
  <si>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</si>
  <si>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</si>
  <si>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</si>
  <si>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</si>
  <si>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</si>
  <si>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</si>
  <si>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</si>
  <si>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</si>
  <si>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</si>
  <si>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</si>
  <si>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</si>
  <si>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</si>
  <si>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</si>
  <si>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</si>
  <si>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</si>
  <si>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</si>
  <si>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</si>
  <si>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</si>
  <si>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</si>
  <si>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</si>
  <si>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</si>
  <si>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</si>
  <si>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</si>
  <si>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</si>
  <si>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</si>
  <si>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</si>
  <si>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</si>
  <si>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</si>
  <si>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</si>
  <si>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</si>
  <si>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</si>
  <si>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</si>
  <si>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</si>
  <si>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</si>
  <si>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</si>
  <si>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</si>
  <si>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</si>
  <si>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</si>
  <si>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</si>
  <si>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</si>
  <si>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</si>
  <si>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</si>
  <si>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</si>
  <si>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</si>
  <si>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</si>
  <si>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</si>
  <si>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</si>
  <si>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</si>
  <si>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</si>
  <si>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</si>
  <si>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</si>
  <si>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</si>
  <si>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</si>
  <si>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</si>
  <si>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</si>
  <si>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</si>
  <si>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</si>
  <si>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</si>
  <si>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</si>
  <si>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</si>
  <si>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</si>
  <si>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</si>
  <si>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</si>
  <si>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</si>
  <si>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</si>
  <si>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</si>
  <si>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</si>
  <si>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</si>
  <si>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</si>
  <si>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</si>
  <si>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</si>
  <si>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</si>
  <si>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</si>
  <si>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</si>
  <si>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</si>
  <si>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</si>
  <si>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</si>
  <si>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</si>
  <si>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</si>
  <si>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</si>
  <si>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</si>
  <si>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</si>
  <si>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</si>
  <si>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</si>
  <si>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</si>
  <si>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</si>
  <si>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</si>
  <si>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</si>
  <si>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</si>
  <si>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</si>
  <si>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</si>
  <si>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</si>
  <si>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</si>
  <si>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</si>
  <si>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</si>
  <si>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</si>
  <si>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</si>
  <si>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</si>
  <si>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</si>
  <si>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</si>
  <si>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</si>
  <si>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</si>
  <si>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</si>
  <si>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</si>
  <si>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</si>
  <si>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</si>
  <si>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</si>
  <si>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</si>
  <si>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</si>
  <si>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</si>
  <si>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</si>
  <si>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</si>
  <si>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</si>
  <si>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</si>
  <si>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</si>
  <si>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</si>
  <si>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</si>
  <si>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</si>
  <si>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</si>
  <si>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</si>
  <si>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</si>
  <si>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</si>
  <si>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</si>
  <si>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</si>
  <si>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</si>
  <si>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</si>
  <si>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</si>
  <si>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</si>
  <si>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</si>
  <si>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</si>
  <si>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</si>
  <si>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</si>
  <si>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</si>
  <si>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</si>
  <si>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</si>
  <si>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</si>
  <si>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</si>
  <si>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</si>
  <si>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</si>
  <si>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</si>
  <si>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</si>
  <si>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</si>
  <si>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</si>
  <si>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</si>
  <si>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</si>
  <si>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</si>
  <si>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</si>
  <si>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</si>
  <si>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</si>
  <si>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</si>
  <si>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</si>
  <si>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</si>
  <si>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</si>
  <si>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</si>
  <si>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</si>
  <si>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</si>
  <si>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</si>
  <si>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</si>
  <si>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</si>
  <si>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</si>
  <si>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</si>
  <si>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</si>
  <si>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</si>
  <si>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</si>
  <si>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</si>
  <si>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</si>
  <si>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</si>
  <si>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</si>
  <si>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</si>
  <si>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</si>
  <si>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</si>
  <si>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</si>
  <si>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</si>
  <si>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</si>
  <si>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</si>
  <si>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</si>
  <si>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</si>
  <si>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</si>
  <si>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</si>
  <si>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</si>
  <si>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</si>
  <si>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</si>
  <si>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</si>
  <si>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</si>
  <si>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</si>
  <si>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</si>
  <si>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</si>
  <si>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</si>
  <si>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</si>
  <si>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</si>
  <si>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</si>
  <si>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</si>
  <si>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</si>
  <si>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</si>
  <si>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</si>
  <si>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</si>
  <si>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</si>
  <si>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</si>
  <si>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</si>
  <si>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</si>
  <si>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</si>
  <si>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</si>
  <si>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</si>
  <si>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</si>
  <si>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</si>
  <si>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</si>
  <si>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</si>
  <si>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</si>
  <si>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</si>
  <si>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</si>
  <si>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</si>
  <si>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</si>
  <si>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</si>
  <si>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</si>
  <si>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</si>
  <si>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</si>
  <si>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</si>
  <si>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</si>
  <si>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</si>
  <si>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</si>
  <si>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</si>
  <si>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</si>
  <si>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</si>
  <si>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</si>
  <si>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</si>
  <si>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</si>
  <si>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</si>
  <si>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</si>
  <si>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</si>
  <si>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</si>
  <si>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</si>
  <si>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</si>
  <si>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</si>
  <si>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</si>
  <si>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</si>
  <si>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</si>
  <si>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</si>
  <si>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</si>
  <si>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</si>
  <si>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</si>
  <si>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</si>
  <si>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</si>
  <si>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</si>
  <si>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</si>
  <si>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</si>
  <si>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</si>
  <si>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</si>
  <si>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</si>
  <si>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</si>
  <si>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</si>
  <si>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</si>
  <si>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</si>
  <si>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</si>
  <si>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</si>
  <si>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</si>
  <si>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</si>
  <si>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</si>
  <si>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</si>
  <si>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</si>
  <si>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</si>
  <si>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</si>
  <si>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</si>
  <si>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</si>
  <si>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</si>
  <si>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</si>
  <si>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</si>
  <si>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</si>
  <si>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</si>
  <si>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</si>
  <si>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</si>
  <si>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</si>
  <si>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</si>
  <si>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</si>
  <si>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</si>
  <si>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</si>
  <si>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</si>
  <si>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</si>
  <si>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</si>
  <si>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</si>
  <si>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</si>
  <si>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</si>
  <si>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</si>
  <si>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</si>
  <si>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</si>
  <si>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</si>
  <si>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</si>
  <si>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</si>
  <si>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</si>
  <si>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</si>
  <si>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</si>
  <si>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</si>
  <si>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</si>
  <si>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</si>
  <si>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</si>
  <si>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</si>
  <si>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</si>
  <si>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</si>
  <si>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</si>
  <si>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</si>
  <si>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</si>
  <si>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</si>
  <si>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</si>
  <si>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</si>
  <si>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</si>
  <si>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</si>
  <si>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</si>
  <si>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</si>
  <si>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</si>
  <si>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</si>
  <si>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</si>
  <si>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</si>
  <si>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</si>
  <si>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</si>
  <si>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</si>
  <si>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</si>
  <si>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</si>
  <si>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</si>
  <si>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</si>
  <si>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</si>
  <si>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</si>
  <si>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</si>
  <si>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</si>
  <si>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</si>
  <si>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</si>
  <si>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</si>
  <si>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</si>
  <si>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</si>
  <si>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</si>
  <si>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</si>
  <si>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</si>
  <si>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</si>
  <si>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</si>
  <si>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</si>
  <si>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</si>
  <si>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</si>
  <si>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</si>
  <si>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</si>
  <si>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</si>
  <si>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</si>
  <si>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</si>
  <si>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</si>
  <si>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</si>
  <si>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</si>
  <si>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</si>
  <si>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</si>
  <si>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</si>
  <si>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</si>
  <si>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</si>
  <si>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</si>
  <si>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</si>
  <si>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</si>
  <si>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</si>
  <si>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</si>
  <si>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</si>
  <si>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</si>
  <si>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</si>
  <si>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</si>
  <si>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</si>
  <si>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</si>
  <si>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</si>
  <si>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</si>
  <si>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</si>
  <si>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</si>
  <si>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</si>
  <si>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</si>
  <si>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</si>
  <si>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</si>
  <si>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</si>
  <si>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</si>
  <si>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</si>
  <si>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</si>
  <si>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</si>
  <si>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</si>
  <si>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</si>
  <si>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</si>
  <si>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</si>
  <si>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</si>
  <si>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</si>
  <si>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</si>
  <si>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</si>
  <si>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</si>
  <si>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</si>
  <si>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</si>
  <si>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</si>
  <si>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</si>
  <si>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</si>
  <si>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</si>
  <si>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</si>
  <si>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</si>
  <si>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</si>
  <si>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</si>
  <si>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</si>
  <si>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</si>
  <si>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</si>
  <si>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</si>
  <si>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</si>
  <si>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</si>
  <si>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</si>
  <si>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</si>
  <si>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</si>
  <si>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</si>
  <si>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</si>
  <si>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</si>
  <si>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</si>
  <si>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</si>
  <si>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</si>
  <si>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</si>
  <si>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</si>
  <si>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</si>
  <si>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</si>
  <si>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</si>
  <si>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</si>
  <si>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</si>
  <si>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</si>
  <si>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</si>
  <si>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</si>
  <si>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</si>
  <si>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</si>
  <si>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</si>
  <si>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</si>
  <si>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</si>
  <si>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</si>
  <si>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</si>
  <si>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</si>
  <si>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</si>
  <si>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</si>
  <si>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</si>
  <si>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</si>
  <si>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</si>
  <si>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</si>
  <si>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</si>
  <si>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</si>
  <si>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</si>
  <si>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</si>
  <si>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</si>
  <si>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</si>
  <si>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</si>
  <si>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</si>
  <si>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</si>
  <si>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</si>
  <si>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</si>
  <si>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</si>
  <si>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</si>
  <si>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</si>
  <si>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</si>
  <si>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</si>
  <si>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</si>
  <si>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</si>
  <si>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</si>
  <si>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</si>
  <si>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</si>
  <si>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</si>
  <si>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</si>
  <si>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</si>
  <si>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</si>
  <si>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</si>
  <si>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</si>
  <si>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</si>
  <si>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</si>
  <si>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</si>
  <si>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</si>
  <si>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</si>
  <si>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</si>
  <si>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</si>
  <si>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</si>
  <si>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</si>
  <si>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</si>
  <si>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</si>
  <si>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</si>
  <si>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</si>
  <si>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</si>
  <si>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</si>
  <si>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</si>
  <si>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</si>
  <si>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</si>
  <si>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</si>
  <si>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</si>
  <si>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</si>
  <si>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</si>
  <si>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</si>
  <si>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</si>
  <si>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</si>
  <si>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</si>
  <si>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</si>
  <si>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</si>
  <si>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</si>
  <si>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</si>
  <si>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</si>
  <si>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</si>
  <si>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</si>
  <si>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</si>
  <si>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</si>
  <si>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</si>
  <si>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</si>
  <si>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</si>
  <si>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</si>
  <si>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</si>
  <si>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</si>
  <si>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</si>
  <si>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</si>
  <si>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</si>
  <si>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</si>
  <si>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</si>
  <si>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</si>
  <si>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</si>
  <si>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</si>
  <si>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</si>
  <si>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</si>
  <si>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</si>
  <si>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</si>
  <si>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</si>
  <si>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</si>
  <si>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</si>
  <si>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</si>
  <si>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</si>
  <si>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</si>
  <si>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</si>
  <si>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</si>
  <si>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</si>
  <si>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</si>
  <si>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</si>
  <si>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</si>
  <si>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</si>
  <si>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</si>
  <si>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</si>
  <si>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</si>
  <si>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</si>
  <si>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</si>
  <si>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</si>
  <si>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</si>
  <si>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</si>
  <si>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</si>
  <si>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</si>
  <si>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</si>
  <si>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</si>
  <si>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</si>
  <si>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</si>
  <si>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</si>
  <si>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</si>
  <si>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</si>
  <si>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</si>
  <si>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</si>
  <si>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</si>
  <si>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</si>
  <si>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</si>
  <si>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</si>
  <si>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</si>
  <si>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</si>
  <si>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</si>
  <si>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</si>
  <si>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</si>
  <si>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</si>
  <si>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</si>
  <si>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</si>
  <si>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</si>
  <si>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</si>
  <si>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</si>
  <si>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</si>
  <si>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</si>
  <si>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</si>
  <si>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</si>
  <si>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</si>
  <si>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</si>
  <si>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</si>
  <si>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</si>
  <si>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</si>
  <si>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</si>
  <si>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</si>
  <si>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</si>
  <si>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</si>
  <si>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</si>
  <si>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</si>
  <si>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</si>
  <si>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</si>
  <si>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</si>
  <si>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</si>
  <si>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</si>
  <si>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</si>
  <si>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</si>
  <si>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</si>
  <si>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</si>
  <si>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</si>
  <si>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</si>
  <si>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</si>
  <si>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</si>
  <si>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</si>
  <si>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</si>
  <si>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</si>
  <si>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</si>
  <si>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</si>
  <si>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</si>
  <si>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</si>
  <si>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</si>
  <si>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</si>
  <si>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</si>
  <si>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</si>
  <si>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</si>
  <si>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</si>
  <si>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</si>
  <si>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</si>
  <si>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</si>
  <si>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</si>
  <si>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</si>
  <si>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</si>
  <si>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</si>
  <si>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</si>
  <si>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</si>
  <si>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</si>
  <si>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</si>
  <si>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</si>
  <si>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</si>
  <si>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</si>
  <si>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</si>
  <si>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</si>
  <si>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</si>
  <si>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</si>
  <si>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</si>
  <si>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</si>
  <si>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</si>
  <si>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</si>
  <si>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</si>
  <si>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</si>
  <si>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</si>
  <si>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</si>
  <si>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</si>
  <si>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</si>
  <si>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</si>
  <si>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</si>
  <si>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</si>
  <si>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</si>
  <si>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</si>
  <si>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</si>
  <si>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</si>
  <si>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</si>
  <si>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</si>
  <si>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</si>
  <si>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</si>
  <si>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</si>
  <si>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</si>
  <si>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</si>
  <si>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</si>
  <si>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</si>
  <si>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</si>
  <si>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</si>
  <si>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</si>
  <si>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</si>
  <si>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</si>
  <si>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</si>
  <si>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</si>
  <si>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</si>
  <si>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</si>
  <si>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</si>
  <si>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</si>
  <si>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</si>
  <si>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</si>
  <si>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</si>
  <si>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</si>
  <si>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</si>
  <si>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</si>
  <si>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</si>
  <si>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</si>
  <si>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</si>
  <si>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</si>
  <si>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</si>
  <si>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</si>
  <si>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</si>
  <si>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</si>
  <si>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</si>
  <si>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</si>
  <si>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</si>
  <si>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</si>
  <si>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</si>
  <si>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</si>
  <si>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</si>
  <si>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</si>
  <si>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</si>
  <si>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</si>
  <si>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</si>
  <si>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</si>
  <si>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</si>
  <si>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</si>
  <si>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</si>
  <si>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</si>
  <si>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</si>
  <si>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</si>
  <si>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</si>
  <si>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</si>
  <si>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</si>
  <si>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</si>
  <si>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</si>
  <si>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</si>
  <si>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2020</t>
  </si>
  <si>
    <t>Meta Lograda Año 2019</t>
  </si>
  <si>
    <t>Meta Proyectada a Lograr Año 2020</t>
  </si>
  <si>
    <t>Meta Proyectada Año 2021</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</si>
  <si>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</si>
  <si>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</si>
  <si>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</si>
  <si>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</si>
  <si>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</si>
  <si>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</si>
  <si>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</si>
  <si>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</si>
  <si>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</si>
  <si>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</si>
  <si>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</si>
  <si>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</si>
  <si>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</si>
  <si>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</si>
  <si>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</si>
  <si>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</si>
  <si>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</si>
  <si>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</si>
  <si>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</si>
  <si>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</si>
  <si>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</si>
  <si>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</si>
  <si>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</si>
  <si>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</si>
  <si>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</si>
  <si>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</si>
  <si>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</si>
  <si>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</si>
  <si>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Elaboración del POA 2022</t>
  </si>
  <si>
    <t>Elaboración del PACC 2022</t>
  </si>
  <si>
    <t>Elaboración de la Memoria Institucional 2021</t>
  </si>
  <si>
    <t>Sesiones de trabajo comité de calidad</t>
  </si>
  <si>
    <t xml:space="preserve">Actualización del portal de transparencia </t>
  </si>
  <si>
    <t>Reunión de seguimiento al comité de medios web</t>
  </si>
  <si>
    <t>Análisis y seguimiento al proceso de Quejas y Sugerencias del portal de Atención Ciudadana 311</t>
  </si>
  <si>
    <t>Análisis de ejecución presupuestaria enfocada a la programación trimestral</t>
  </si>
  <si>
    <t>Seguimiento y análisis al proceso de facturación por venta de servicios a ARS en el CEAS</t>
  </si>
  <si>
    <t>Reporte mensual de lo recibido por PROMESE-CAL Vs lo solicitado y por compra administrativa a la URGM</t>
  </si>
  <si>
    <t>Elaboración Acuerdos Desempeño  CEAS</t>
  </si>
  <si>
    <t>Seguimiento al cumplimiento de horario en los EESS</t>
  </si>
  <si>
    <t>Evaluación Desempeño CEAS</t>
  </si>
  <si>
    <t>Readecuación de Infraestructura Tecnológica del CEAS</t>
  </si>
  <si>
    <t>Soporte a los requerimientos tecnológicos internos</t>
  </si>
  <si>
    <t xml:space="preserve">Sincerizar y actualizar las agendas médicas </t>
  </si>
  <si>
    <t>SUGEMI 2</t>
  </si>
  <si>
    <t>Seguimiento a los servicios diagnósticos (con turno que abarquen las 24 horas)</t>
  </si>
  <si>
    <t>Sesiones de trabajo comité de calidad de los servicios</t>
  </si>
  <si>
    <t>Seguimiento funcionalidad Programa Mamá Canguro</t>
  </si>
  <si>
    <t>1.1.2.1 Fortalecimiento de los Servicios Materno Infantil y Neonatal</t>
  </si>
  <si>
    <t>Seguimiento al control de co-infeccion TB-VIH</t>
  </si>
  <si>
    <t>Capacitación y tratamiento ARV en niños VIH+</t>
  </si>
  <si>
    <t>1.1.4.1 Fortalecimiento de los de servicios de antecionpacientes TB-VIH</t>
  </si>
  <si>
    <t>1.1.5.2 Fortalecimiento de la Red de Emergencias de forma humanizada, eficiente y de calidad en el CEAS</t>
  </si>
  <si>
    <t>1.1.5.1 Fortalecimiento de los servicios de Emergencias y apoyo ante desastres en la Red</t>
  </si>
  <si>
    <t>Lista de chequeo de carro de paro</t>
  </si>
  <si>
    <t>1.2.1.1.02</t>
  </si>
  <si>
    <t>Actualización y reporte de la lista de espera quirúrgicas</t>
  </si>
  <si>
    <t>Seguimiento al cumplimiento SISMAP Salud</t>
  </si>
  <si>
    <t>1.2.1.3.01</t>
  </si>
  <si>
    <t>1.2.1.4.02</t>
  </si>
  <si>
    <t>Promoción de la cartera de servicios y procesos internos de gestión de usuarios</t>
  </si>
  <si>
    <t>Gestión de buzones de sugerencias</t>
  </si>
  <si>
    <t>1.2.1.4 Fortalecimiento de la gestion de ususarios para la adhesion a la cultura de servicios</t>
  </si>
  <si>
    <t>Acta de Constitución</t>
  </si>
  <si>
    <t>1.2.1.5.02</t>
  </si>
  <si>
    <t>Recolección de datos y acciones correctivas de Salud Ambiental Hospitalaria.</t>
  </si>
  <si>
    <t>1.2.2.1 Sistema de Salud Ambiental hospitalaria (SAH)</t>
  </si>
  <si>
    <t>2.2.1.1 Conectividad de la Red</t>
  </si>
  <si>
    <t xml:space="preserve">Seguimiento al cumplimiento del proceso de referencia y contrareferencia </t>
  </si>
  <si>
    <t>3.2.1.1  Plan de capacitaciones institucional</t>
  </si>
  <si>
    <t>Elaboración al Plan de Capacitación del CEAS 2022</t>
  </si>
  <si>
    <t>Seguimiento a la ejecución del  Plan de Capacitación del CEAS 2021</t>
  </si>
  <si>
    <t>3.2.2.1 Política de Recursos Humanos (Clima  y seguridad Laboral)</t>
  </si>
  <si>
    <t>Encuesta de clima laboral</t>
  </si>
  <si>
    <t xml:space="preserve">Elaboración plan de mejora  Encuesta de clima laboral </t>
  </si>
  <si>
    <t>4.1.1.1 Implementación Protocolo Auditoría Calidad del Dato</t>
  </si>
  <si>
    <t>4.1.1.2 Fortalecimiento del Sistema de Informacion del CEAS</t>
  </si>
  <si>
    <t xml:space="preserve">Reporte de producción de servicios de salud de manera oportuna </t>
  </si>
  <si>
    <t>4.1.1.2.02</t>
  </si>
  <si>
    <t>4.1.1.2.03</t>
  </si>
  <si>
    <t>Formularios estandarizados</t>
  </si>
  <si>
    <t>4.1.1.3.05</t>
  </si>
  <si>
    <t>4.1.1.3.06</t>
  </si>
  <si>
    <t>4.1.1.3.07</t>
  </si>
  <si>
    <t>Seguimiento a la implementación del Plan de Mejora CAF</t>
  </si>
  <si>
    <t>4.1.1.3.08</t>
  </si>
  <si>
    <t>Formulario de proyecto y donaciones</t>
  </si>
  <si>
    <t>4.1.1.4.01</t>
  </si>
  <si>
    <t>4.1.1.5 Fortalecimiento de la estructura tecnológica de la Red CEAS</t>
  </si>
  <si>
    <t xml:space="preserve">4.1.1.6 Portales de Transparencia del CEAS </t>
  </si>
  <si>
    <t>4.1.1.6.02</t>
  </si>
  <si>
    <t>4.1.1.7 Implementación del Plan de Hostelería Hospitalaria</t>
  </si>
  <si>
    <t>Elaboración del plan de fortalecimiento de los servicios de hostelería hospitalaria</t>
  </si>
  <si>
    <t>Seguimiento a la implementación del plan de fortalecimiento de los servicios de hostelería hospitalaria</t>
  </si>
  <si>
    <t>4.1.1.8 Implementación del Plan de Mantenimiento e Infraestructura</t>
  </si>
  <si>
    <t>Seguimiento a la implementación del plan de mantenimiento preventivo de equipos e infraestructura 2021</t>
  </si>
  <si>
    <t>4.1.1.4 Catálogo de establecimientos de salud de la red</t>
  </si>
  <si>
    <t>4.1.2.1 Implementación del Sistema de Administración de Bienes</t>
  </si>
  <si>
    <t>Actualización trimestral del Inventario CEAS</t>
  </si>
  <si>
    <t>4.1.2.2 Fortalecimiento de la gestión financiera del CEAS</t>
  </si>
  <si>
    <t>Elaboración y análisis de los Estados Financieros del CEAS</t>
  </si>
  <si>
    <t>Implementación de las NOBACI</t>
  </si>
  <si>
    <t>Elaboración del Plan de Mejora de las NOBACI</t>
  </si>
  <si>
    <t>Seguimiento al Plan de Mejora de las NOBACI</t>
  </si>
  <si>
    <t>4.1.2.3 Disminución de Objeciones Médicas</t>
  </si>
  <si>
    <t>Auditoría concurrente de los expedientes clínicos</t>
  </si>
  <si>
    <t>Seguimiento a los planes de mejora para disminución de las objeciones médicas</t>
  </si>
  <si>
    <t>Estados Financieros</t>
  </si>
  <si>
    <t>1.1.2.1.01</t>
  </si>
  <si>
    <t>1.1.2.1.02</t>
  </si>
  <si>
    <t>1.1.2.1.04</t>
  </si>
  <si>
    <t>1.1.2.1.05</t>
  </si>
  <si>
    <t>1.1.2.1.06</t>
  </si>
  <si>
    <t>1.1.2.1.07</t>
  </si>
  <si>
    <t>1.1.4.1.01</t>
  </si>
  <si>
    <t>1.1.4.1.02</t>
  </si>
  <si>
    <t>1.1.1.1 Provision de servicios de salud bucal individual y colectivo</t>
  </si>
  <si>
    <t>1.1.1.3 Mejora de la provisión de medicamentos e insumos</t>
  </si>
  <si>
    <t>no aplica</t>
  </si>
  <si>
    <t>No aplica / está conformado</t>
  </si>
  <si>
    <t>se tiene</t>
  </si>
  <si>
    <t>No aplica</t>
  </si>
  <si>
    <t>-</t>
  </si>
  <si>
    <t>SRSM</t>
  </si>
  <si>
    <t>HOSPITAL PEDIATRICO DR HUGO MENDOZA</t>
  </si>
  <si>
    <t>Refrigerio tipo buffet p/15 personas (3 variedades, jugo, desechables, hielo)</t>
  </si>
  <si>
    <t>Refrigerio tipo buffet p/20 personas (3 variedades, jugo, desechables, hielo)</t>
  </si>
  <si>
    <t>No aplica/ contamos con un sistema de gestión de citas</t>
  </si>
  <si>
    <t>No tenemos usuario para el registro en el módulo de establecimientos</t>
  </si>
  <si>
    <t>Hospital Pediátrico Dr. Hugo Mendoza</t>
  </si>
  <si>
    <t>Personal de carácter eventual</t>
  </si>
  <si>
    <t>Mantenimiento y reparación de equipos industriales y producción</t>
  </si>
  <si>
    <t>Servicios de alimentación</t>
  </si>
  <si>
    <t>Bonos para útiles diversos</t>
  </si>
  <si>
    <t>Almacén Farmacia</t>
  </si>
  <si>
    <t>Subdirección Servicios Generales</t>
  </si>
  <si>
    <t>Gerencia Monitoreo y Calidad</t>
  </si>
  <si>
    <t xml:space="preserve">Gerencia Anestesiología </t>
  </si>
  <si>
    <t>Gerencia Atención al Usuario</t>
  </si>
  <si>
    <t>RRHH</t>
  </si>
  <si>
    <t xml:space="preserve">Estadisticas </t>
  </si>
  <si>
    <t>Gerencia Cirugía</t>
  </si>
  <si>
    <t>OAI</t>
  </si>
  <si>
    <t>Gerencia Tecnología de la Información</t>
  </si>
  <si>
    <t>Subdirección Administrativa y Financiera</t>
  </si>
  <si>
    <t>Gerencia Nutrición</t>
  </si>
  <si>
    <t>Gerencia Monitoreo y  Calidad</t>
  </si>
  <si>
    <t>Subdirección Médica</t>
  </si>
  <si>
    <t>Estadísticas</t>
  </si>
  <si>
    <t>Gerencia Odontología</t>
  </si>
  <si>
    <t xml:space="preserve">Estadísticas </t>
  </si>
  <si>
    <t>Comité de Emergencias</t>
  </si>
  <si>
    <t xml:space="preserve">Gerencia Bioseguridad </t>
  </si>
  <si>
    <t xml:space="preserve">Gerencia Mantenimiento </t>
  </si>
  <si>
    <t>Gerencia Mantenimiento</t>
  </si>
  <si>
    <t>Activo Fijo</t>
  </si>
  <si>
    <t xml:space="preserve">Gerencia Auditoría Médica </t>
  </si>
  <si>
    <t>Comité Médico</t>
  </si>
  <si>
    <t>Gerencia Laboratorio</t>
  </si>
  <si>
    <t xml:space="preserve"> SPD1.1.1.3.01</t>
  </si>
  <si>
    <t>SPD1.2.1.1.02</t>
  </si>
  <si>
    <t>SPD1.2.1.4.01</t>
  </si>
  <si>
    <t>SPD1.2.1.4.03</t>
  </si>
  <si>
    <t>SPD1.2.1.4.04</t>
  </si>
  <si>
    <t>SRH3.2.1.1.01</t>
  </si>
  <si>
    <t>SRH.3.2.1.1.02</t>
  </si>
  <si>
    <t xml:space="preserve">SRH3.2.2.1.01 </t>
  </si>
  <si>
    <t>SRH3.2.2.1.02</t>
  </si>
  <si>
    <t>SRH3.2.2.1.03</t>
  </si>
  <si>
    <t>SRH3.2.2.1.04</t>
  </si>
  <si>
    <t>SRH3.2.2.1.05</t>
  </si>
  <si>
    <t>SRH3.2.2.1.06</t>
  </si>
  <si>
    <t>SRH3.2.2.1.07</t>
  </si>
  <si>
    <t>SPD4.1.1.3.01</t>
  </si>
  <si>
    <t>SPD4.1.1.3.02</t>
  </si>
  <si>
    <t>SPD4.1.1.3.03</t>
  </si>
  <si>
    <t>SPD4.1.1.3.04</t>
  </si>
  <si>
    <t>SPD4.1.1.3.08</t>
  </si>
  <si>
    <t>SPD4.1.1.3.09</t>
  </si>
  <si>
    <t>TI4.1.1.5.01</t>
  </si>
  <si>
    <t>TI4.1.1.5.02</t>
  </si>
  <si>
    <t>OAI4.1.1.6.01</t>
  </si>
  <si>
    <t>OAI4.1.1.6.02</t>
  </si>
  <si>
    <t>OAI4.1.1.6.03</t>
  </si>
  <si>
    <t>SSG4.1.1.8.01</t>
  </si>
  <si>
    <t>SSG4.1.1.8.02</t>
  </si>
  <si>
    <t>SAF4.1.2.2.01</t>
  </si>
  <si>
    <t>SAF4.1.2.2.02</t>
  </si>
  <si>
    <t>SAF4.1.2.2.03</t>
  </si>
  <si>
    <t>SAF4.1.2.2.04</t>
  </si>
  <si>
    <t>SAF4.1.2.2.05</t>
  </si>
  <si>
    <t>SAF4.1.2.2.06</t>
  </si>
  <si>
    <t>SAF4.1.2.2.07</t>
  </si>
  <si>
    <t>SAF4.1.2.2.08</t>
  </si>
  <si>
    <t>SAF4.1.2.3.01</t>
  </si>
  <si>
    <t>SAF4.1.2.3.02</t>
  </si>
  <si>
    <t>SAF4.1.2.3.03</t>
  </si>
  <si>
    <t>SPD4.1.1.2.01</t>
  </si>
  <si>
    <t>SPD4.1.1.1.01</t>
  </si>
  <si>
    <t>SMO2.2.1.2.01</t>
  </si>
  <si>
    <t>SSG1.2.2.1.01</t>
  </si>
  <si>
    <t>SMO1.1.2.1.03</t>
  </si>
  <si>
    <t>SMO1.1.1.2.03</t>
  </si>
  <si>
    <t>SMO1.1.1.2.02</t>
  </si>
  <si>
    <t>SMO1.1.1.1.01</t>
  </si>
  <si>
    <t>SMO1.1.1.1.02</t>
  </si>
  <si>
    <t>SPD1.2.1.1.01</t>
  </si>
  <si>
    <t>SMO1.2.1.1.03</t>
  </si>
  <si>
    <t>SMO1.2.1.1.04</t>
  </si>
  <si>
    <t>SMO1.1.1.2.01</t>
  </si>
  <si>
    <t>SMO1.1.1.2.04</t>
  </si>
  <si>
    <t>SPD1.1.5.1.02</t>
  </si>
  <si>
    <t>SPD1.2.1.2.01</t>
  </si>
  <si>
    <t>ATU1.2.1.4.05</t>
  </si>
  <si>
    <t>SPD1.2.1.4.06</t>
  </si>
  <si>
    <t>SPD1.2.1.5.01</t>
  </si>
  <si>
    <t>SSG4.1.1.7.01</t>
  </si>
  <si>
    <t>SSG4.1.1.7.02</t>
  </si>
  <si>
    <t>SMO1.2.1.5.02</t>
  </si>
  <si>
    <t>Subdirección Planificación y Desarrollo</t>
  </si>
  <si>
    <t>SSG.1.5.1.01</t>
  </si>
  <si>
    <t>SAF4.1.2.1.01</t>
  </si>
  <si>
    <t>Encuesta de Satisfacción Usuario</t>
  </si>
  <si>
    <t>Implementación del sistema de gestión de citas para organizar las salas de espera (antes, durante y después de la atención al usuario)</t>
  </si>
  <si>
    <t>1.2.1.4 Fortalecimiento de la gestión de usuarios para la adhesión a la cultura de servicios</t>
  </si>
  <si>
    <t>Elaboración del plan de mejora producto de los resultados de la encuesta de satisfacción de usuario</t>
  </si>
  <si>
    <t>Seguimiento a la ejecución del plan de mejora acorde al resultado obtenido en las encuestas</t>
  </si>
  <si>
    <t>1.2.1.5 Estructuración de los Comités de Salud Hospitalarios según el Reglamento 434-07</t>
  </si>
  <si>
    <t xml:space="preserve">Conformación de los comités hospitalarios </t>
  </si>
  <si>
    <t>1.2.1.5 Estructuración de los Comités de Salud Hospitalarios según el Reglamento 434-08</t>
  </si>
  <si>
    <t>Reuniones de los comités hospitalarios</t>
  </si>
  <si>
    <t>Socialización resultados encuesta clima laboral</t>
  </si>
  <si>
    <t>Implementación plan de mejora  Encuesta de clima laboral</t>
  </si>
  <si>
    <t>Autoevaluación de calidad de datos de reportes rutinarios</t>
  </si>
  <si>
    <t>Mesa de trabajo con los puntos focales para la recolección de la producción de servicios para el reforzamiento y alineación de las variables e indicadores de la producción hospitalaria</t>
  </si>
  <si>
    <t xml:space="preserve">Contamos con un sistema de recolección de datos estadísticos automatizado </t>
  </si>
  <si>
    <t>Mesa de trabajo con los puntos focales de las áreas responsables de registros primarios para la socialización de los formularios estandarizados para la recolección de los datos producción de servicios</t>
  </si>
  <si>
    <t>4.1.1.3 Fortalecimiento de la Planificación Institucional</t>
  </si>
  <si>
    <t>Levantamiento de los Proyectos de Cooperación finalizados en el 2020 y en ejecución.</t>
  </si>
  <si>
    <t>Autodiagnóstico de CAF</t>
  </si>
  <si>
    <t>Informe autodiagnóstico</t>
  </si>
  <si>
    <t>Elaboración del Plan de Mejora CAF</t>
  </si>
  <si>
    <t>Seguimiento a la implementación Carta Compromiso al Ciudadano (CCC)</t>
  </si>
  <si>
    <t>Levantamiento de datos de áreas físicas para registro en módulo de establecimientos</t>
  </si>
  <si>
    <t>Elaboración del plan de mantenimiento preventivo de equipos e infraestructura 2022</t>
  </si>
  <si>
    <t>Análisis comportamiento pago</t>
  </si>
  <si>
    <t>Análisis de Gestión de Tesorería</t>
  </si>
  <si>
    <t>Elaboración de planes de mejora para disminución de las objeciones médicas</t>
  </si>
  <si>
    <t>Boletín</t>
  </si>
  <si>
    <t>Jornada servicios odontológicos</t>
  </si>
  <si>
    <t>1.1.1.1 Provisión de servicios de salud bucal individual y colectivo</t>
  </si>
  <si>
    <t>Reporte servicios odontológicos</t>
  </si>
  <si>
    <t>1.1.1.2 Acceso a servicios diagnósticos y gestión de sangre segura</t>
  </si>
  <si>
    <t>Adecuación de las áreas de laboratorio y de imágenes para prestación de servicios 24 h</t>
  </si>
  <si>
    <t xml:space="preserve">Actualización o conformación de clubes de donantes </t>
  </si>
  <si>
    <t>Acta Conformación</t>
  </si>
  <si>
    <t>Jornadas voluntarias de donación de sangre (Acceso a servicios diagnósticos y gestión de sangre segura)</t>
  </si>
  <si>
    <t>Promoción de la lactancia materna</t>
  </si>
  <si>
    <t>Reporte control de crecimiento y desarrollo, vigilancia nutricional y estimulación temprana</t>
  </si>
  <si>
    <t>Reporte de la prestación de servicios integrales para la prevención de embarazo en adolescentes</t>
  </si>
  <si>
    <t xml:space="preserve">Seguimiento a la actualización de las guías y protocolos de atención integral con énfasis en la salud sexual y reproductiva </t>
  </si>
  <si>
    <t>Conformación de las salas de estimulación temprana</t>
  </si>
  <si>
    <t>Seguimiento a la implementación  de las salas de estimulación temprana</t>
  </si>
  <si>
    <t>Implementación del plan de mejora del Índice de Seguridad Hospitalario comités de emergencias hospitalario</t>
  </si>
  <si>
    <t>Elaboración y/o del Plan de  Emergencias y Desastres Hospitalarios</t>
  </si>
  <si>
    <t>Acta de conformación</t>
  </si>
  <si>
    <t>1.1.5.3 Desarrollo, Gestión y coordinación de traslados de pacientes en las redes de servicios de emergencias</t>
  </si>
  <si>
    <t>1.2.1.1 Calidad en la oferta de los servicios a través del cumplimiento de los protocolos clínicos y quirúrgicos</t>
  </si>
  <si>
    <t>Actualización y/o conformación del comité de calidad de los servicios hospitalarios</t>
  </si>
  <si>
    <t>Seguimiento a la aplicación del listado de verificación de la cirugía segura</t>
  </si>
  <si>
    <t xml:space="preserve">1.2.1.1 Despliegue del Plan de Gestión Listas de Espera Quirúrgica </t>
  </si>
  <si>
    <t>1.2.1.2 Implementación SISMAP Salud</t>
  </si>
  <si>
    <t>1.2.1.3 Programa de gestión de citas</t>
  </si>
</sst>
</file>

<file path=xl/styles.xml><?xml version="1.0" encoding="utf-8"?>
<styleSheet xmlns="http://schemas.openxmlformats.org/spreadsheetml/2006/main">
  <numFmts count="3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0.00;[Red]#,##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80A]dddd\,\ d&quot; de &quot;mmmm&quot; de &quot;yyyy"/>
    <numFmt numFmtId="190" formatCode="[$-80A]hh:mm:ss\ AM/PM"/>
  </numFmts>
  <fonts count="98">
    <font>
      <sz val="10"/>
      <name val="Arial"/>
      <family val="0"/>
    </font>
    <font>
      <sz val="11"/>
      <color indexed="8"/>
      <name val="Calibri"/>
      <family val="2"/>
    </font>
    <font>
      <sz val="8"/>
      <name val="Arial"/>
      <family val="2"/>
    </font>
    <font>
      <sz val="10"/>
      <name val="Goudy Old Style"/>
      <family val="1"/>
    </font>
    <font>
      <sz val="9"/>
      <name val="Tahoma"/>
      <family val="2"/>
    </font>
    <font>
      <b/>
      <sz val="9"/>
      <name val="Tahoma"/>
      <family val="2"/>
    </font>
    <font>
      <u val="single"/>
      <sz val="9"/>
      <name val="Tahoma"/>
      <family val="2"/>
    </font>
    <font>
      <b/>
      <sz val="9"/>
      <name val="Arial"/>
      <family val="2"/>
    </font>
    <font>
      <sz val="9"/>
      <name val="Arial"/>
      <family val="2"/>
    </font>
    <font>
      <sz val="9"/>
      <color indexed="8"/>
      <name val="Arial"/>
      <family val="2"/>
    </font>
    <font>
      <sz val="11"/>
      <name val="Times New Roman"/>
      <family val="1"/>
    </font>
    <font>
      <sz val="10"/>
      <name val="Tw Cen M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Goudy Old Style"/>
      <family val="1"/>
    </font>
    <font>
      <b/>
      <sz val="10"/>
      <name val="Calibri"/>
      <family val="2"/>
    </font>
    <font>
      <sz val="10"/>
      <name val="Calibri"/>
      <family val="2"/>
    </font>
    <font>
      <sz val="9"/>
      <name val="Calibri"/>
      <family val="2"/>
    </font>
    <font>
      <b/>
      <sz val="9"/>
      <name val="Calibri"/>
      <family val="2"/>
    </font>
    <font>
      <sz val="8"/>
      <name val="Calibri"/>
      <family val="2"/>
    </font>
    <font>
      <b/>
      <sz val="8"/>
      <name val="Calibri"/>
      <family val="2"/>
    </font>
    <font>
      <sz val="8"/>
      <color indexed="8"/>
      <name val="Calibri"/>
      <family val="2"/>
    </font>
    <font>
      <sz val="10"/>
      <name val="Cambria"/>
      <family val="1"/>
    </font>
    <font>
      <sz val="10"/>
      <color indexed="9"/>
      <name val="Arial"/>
      <family val="2"/>
    </font>
    <font>
      <sz val="10"/>
      <color indexed="9"/>
      <name val="Calibri"/>
      <family val="2"/>
    </font>
    <font>
      <b/>
      <sz val="12"/>
      <name val="Calibri"/>
      <family val="2"/>
    </font>
    <font>
      <b/>
      <sz val="11"/>
      <name val="Calibri"/>
      <family val="2"/>
    </font>
    <font>
      <sz val="11"/>
      <name val="Calibri"/>
      <family val="2"/>
    </font>
    <font>
      <sz val="11"/>
      <color indexed="9"/>
      <name val="Times New Roman"/>
      <family val="1"/>
    </font>
    <font>
      <sz val="10"/>
      <color indexed="8"/>
      <name val="Calibri"/>
      <family val="2"/>
    </font>
    <font>
      <b/>
      <sz val="10"/>
      <color indexed="8"/>
      <name val="Calibri"/>
      <family val="2"/>
    </font>
    <font>
      <sz val="11"/>
      <color indexed="8"/>
      <name val="Times New Roman"/>
      <family val="1"/>
    </font>
    <font>
      <sz val="10"/>
      <color indexed="10"/>
      <name val="Calibri"/>
      <family val="2"/>
    </font>
    <font>
      <b/>
      <sz val="11"/>
      <color indexed="8"/>
      <name val="Times New Roman"/>
      <family val="1"/>
    </font>
    <font>
      <b/>
      <sz val="10"/>
      <color indexed="10"/>
      <name val="Calibri"/>
      <family val="2"/>
    </font>
    <font>
      <b/>
      <sz val="10"/>
      <color indexed="9"/>
      <name val="Calibri"/>
      <family val="2"/>
    </font>
    <font>
      <b/>
      <sz val="10"/>
      <color indexed="8"/>
      <name val="Cambria"/>
      <family val="1"/>
    </font>
    <font>
      <sz val="10"/>
      <color indexed="8"/>
      <name val="Cambria"/>
      <family val="1"/>
    </font>
    <font>
      <b/>
      <sz val="10"/>
      <name val="Cambria"/>
      <family val="1"/>
    </font>
    <font>
      <b/>
      <sz val="8"/>
      <name val="Cambria"/>
      <family val="1"/>
    </font>
    <font>
      <b/>
      <sz val="8"/>
      <color indexed="8"/>
      <name val="Calibri"/>
      <family val="2"/>
    </font>
    <font>
      <b/>
      <sz val="12"/>
      <color indexed="9"/>
      <name val="Calibri"/>
      <family val="2"/>
    </font>
    <font>
      <b/>
      <sz val="9"/>
      <name val="Cambria"/>
      <family val="1"/>
    </font>
    <font>
      <sz val="8"/>
      <name val="Segoe UI"/>
      <family val="2"/>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Goudy Old Style"/>
      <family val="1"/>
    </font>
    <font>
      <sz val="8"/>
      <color theme="1"/>
      <name val="Calibri"/>
      <family val="2"/>
    </font>
    <font>
      <sz val="10"/>
      <color theme="0"/>
      <name val="Arial"/>
      <family val="2"/>
    </font>
    <font>
      <sz val="10"/>
      <color theme="0"/>
      <name val="Calibri"/>
      <family val="2"/>
    </font>
    <font>
      <sz val="9"/>
      <color theme="1"/>
      <name val="Arial"/>
      <family val="2"/>
    </font>
    <font>
      <sz val="11"/>
      <color theme="0"/>
      <name val="Times New Roman"/>
      <family val="1"/>
    </font>
    <font>
      <sz val="10"/>
      <color theme="1"/>
      <name val="Calibri"/>
      <family val="2"/>
    </font>
    <font>
      <b/>
      <sz val="10"/>
      <color theme="1"/>
      <name val="Calibri"/>
      <family val="2"/>
    </font>
    <font>
      <sz val="11"/>
      <color theme="1"/>
      <name val="Times New Roman"/>
      <family val="1"/>
    </font>
    <font>
      <sz val="10"/>
      <color rgb="FFFF0000"/>
      <name val="Calibri"/>
      <family val="2"/>
    </font>
    <font>
      <b/>
      <sz val="11"/>
      <color theme="1"/>
      <name val="Times New Roman"/>
      <family val="1"/>
    </font>
    <font>
      <b/>
      <sz val="10"/>
      <color rgb="FFFF0000"/>
      <name val="Calibri"/>
      <family val="2"/>
    </font>
    <font>
      <b/>
      <sz val="10"/>
      <color theme="0"/>
      <name val="Calibri"/>
      <family val="2"/>
    </font>
    <font>
      <b/>
      <sz val="10"/>
      <color theme="1"/>
      <name val="Cambria"/>
      <family val="1"/>
    </font>
    <font>
      <sz val="10"/>
      <color theme="1"/>
      <name val="Cambria"/>
      <family val="1"/>
    </font>
    <font>
      <b/>
      <sz val="8"/>
      <color theme="1"/>
      <name val="Calibri"/>
      <family val="2"/>
    </font>
    <font>
      <b/>
      <sz val="12"/>
      <color theme="0"/>
      <name val="Calibri"/>
      <family val="2"/>
    </font>
    <font>
      <b/>
      <sz val="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indexed="9"/>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indexed="22"/>
        <bgColor indexed="64"/>
      </patternFill>
    </fill>
    <fill>
      <patternFill patternType="solid">
        <fgColor rgb="FF6666FF"/>
        <bgColor indexed="64"/>
      </patternFill>
    </fill>
    <fill>
      <patternFill patternType="solid">
        <fgColor rgb="FFCCFFFF"/>
        <bgColor indexed="64"/>
      </patternFill>
    </fill>
    <fill>
      <patternFill patternType="solid">
        <fgColor theme="2" tint="-0.24997000396251678"/>
        <bgColor indexed="64"/>
      </patternFill>
    </fill>
    <fill>
      <patternFill patternType="solid">
        <fgColor rgb="FFFF33CC"/>
        <bgColor indexed="64"/>
      </patternFill>
    </fill>
    <fill>
      <patternFill patternType="solid">
        <fgColor rgb="FFCCFF33"/>
        <bgColor indexed="64"/>
      </patternFill>
    </fill>
    <fill>
      <patternFill patternType="solid">
        <fgColor theme="0" tint="-0.3499799966812134"/>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39991000294685364"/>
      </left>
      <right/>
      <top/>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bottom/>
    </border>
    <border>
      <left style="thin">
        <color theme="3" tint="0.39991000294685364"/>
      </left>
      <right style="thin">
        <color theme="3" tint="0.39991000294685364"/>
      </right>
      <top/>
      <bottom/>
    </border>
    <border>
      <left style="thin">
        <color theme="3" tint="0.3999499976634979"/>
      </left>
      <right style="thin">
        <color theme="3" tint="0.3999499976634979"/>
      </right>
      <top/>
      <bottom style="thin">
        <color theme="3" tint="0.3999499976634979"/>
      </bottom>
    </border>
    <border>
      <left style="thin">
        <color theme="3" tint="0.3999499976634979"/>
      </left>
      <right style="thin">
        <color theme="3" tint="0.3999499976634979"/>
      </right>
      <top style="thin">
        <color theme="3" tint="0.3999499976634979"/>
      </top>
      <bottom/>
    </border>
    <border>
      <left style="thin">
        <color theme="3" tint="0.3999499976634979"/>
      </left>
      <right/>
      <top/>
      <bottom/>
    </border>
    <border>
      <left style="thin">
        <color theme="3" tint="0.3999499976634979"/>
      </left>
      <right style="thin">
        <color theme="3" tint="0.3999499976634979"/>
      </right>
      <top/>
      <bottom style="thin">
        <color theme="3" tint="0.39991000294685364"/>
      </bottom>
    </border>
    <border>
      <left style="thin">
        <color theme="3" tint="0.39991000294685364"/>
      </left>
      <right style="thin">
        <color theme="3" tint="0.39991000294685364"/>
      </right>
      <top/>
      <bottom style="thin">
        <color theme="4"/>
      </bottom>
    </border>
    <border>
      <left style="thin">
        <color theme="3" tint="0.3999499976634979"/>
      </left>
      <right style="thin">
        <color theme="3" tint="0.3999499976634979"/>
      </right>
      <top/>
      <bottom style="thin">
        <color theme="4"/>
      </bottom>
    </border>
    <border>
      <left style="thin">
        <color theme="4"/>
      </left>
      <right style="thin">
        <color theme="4"/>
      </right>
      <top style="thin">
        <color theme="4"/>
      </top>
      <bottom style="thin">
        <color theme="4"/>
      </bottom>
    </border>
    <border>
      <left style="thin">
        <color theme="3" tint="0.39991000294685364"/>
      </left>
      <right/>
      <top/>
      <bottom style="thin">
        <color theme="3" tint="0.39991000294685364"/>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color theme="4"/>
      </right>
      <top/>
      <bottom/>
    </border>
    <border>
      <left style="thin">
        <color theme="4"/>
      </left>
      <right style="thin">
        <color theme="4"/>
      </right>
      <top/>
      <bottom/>
    </border>
    <border>
      <left style="thin">
        <color theme="4"/>
      </left>
      <right/>
      <top/>
      <bottom/>
    </border>
    <border>
      <left/>
      <right style="thin">
        <color theme="3" tint="0.3999499976634979"/>
      </right>
      <top/>
      <bottom/>
    </border>
    <border>
      <left/>
      <right/>
      <top/>
      <bottom style="thin"/>
    </border>
    <border>
      <left/>
      <right/>
      <top style="thin"/>
      <bottom style="double"/>
    </border>
    <border>
      <left style="thin"/>
      <right style="thin"/>
      <top style="thin"/>
      <bottom>
        <color indexed="63"/>
      </bottom>
    </border>
    <border>
      <left/>
      <right/>
      <top/>
      <bottom style="thin">
        <color theme="3" tint="0.3999499976634979"/>
      </bottom>
    </border>
    <border>
      <left style="thin">
        <color theme="3" tint="0.3999499976634979"/>
      </left>
      <right/>
      <top style="thin">
        <color theme="3" tint="0.3999499976634979"/>
      </top>
      <bottom/>
    </border>
    <border>
      <left/>
      <right/>
      <top style="thin">
        <color theme="3" tint="0.3999499976634979"/>
      </top>
      <bottom/>
    </border>
    <border>
      <left/>
      <right style="thin">
        <color theme="3" tint="0.3999499976634979"/>
      </right>
      <top style="thin">
        <color theme="3" tint="0.3999499976634979"/>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61"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509">
    <xf numFmtId="0" fontId="0" fillId="0" borderId="0" xfId="0" applyAlignment="1">
      <alignment/>
    </xf>
    <xf numFmtId="0" fontId="0" fillId="0" borderId="0" xfId="58">
      <alignment/>
      <protection/>
    </xf>
    <xf numFmtId="0" fontId="80" fillId="0" borderId="0" xfId="58" applyFont="1">
      <alignment/>
      <protection/>
    </xf>
    <xf numFmtId="0" fontId="31" fillId="16" borderId="10" xfId="0" applyFont="1" applyFill="1" applyBorder="1" applyAlignment="1">
      <alignment horizontal="left"/>
    </xf>
    <xf numFmtId="0" fontId="31" fillId="33" borderId="11" xfId="0" applyFont="1" applyFill="1" applyBorder="1" applyAlignment="1">
      <alignment horizontal="center" vertical="center" wrapText="1"/>
    </xf>
    <xf numFmtId="0" fontId="31" fillId="34" borderId="12" xfId="0" applyFont="1" applyFill="1" applyBorder="1" applyAlignment="1">
      <alignment/>
    </xf>
    <xf numFmtId="0" fontId="32" fillId="34" borderId="12" xfId="0" applyFont="1" applyFill="1" applyBorder="1" applyAlignment="1">
      <alignment/>
    </xf>
    <xf numFmtId="0" fontId="32" fillId="35" borderId="12" xfId="0" applyFont="1" applyFill="1" applyBorder="1" applyAlignment="1">
      <alignment/>
    </xf>
    <xf numFmtId="0" fontId="32" fillId="35" borderId="12" xfId="0" applyFont="1" applyFill="1" applyBorder="1" applyAlignment="1">
      <alignment horizontal="left"/>
    </xf>
    <xf numFmtId="0" fontId="31" fillId="36" borderId="13" xfId="0" applyFont="1" applyFill="1" applyBorder="1" applyAlignment="1">
      <alignment/>
    </xf>
    <xf numFmtId="0" fontId="32" fillId="36" borderId="13" xfId="0" applyFont="1" applyFill="1" applyBorder="1" applyAlignment="1">
      <alignment/>
    </xf>
    <xf numFmtId="0" fontId="31" fillId="10" borderId="13" xfId="0" applyFont="1" applyFill="1" applyBorder="1" applyAlignment="1" applyProtection="1">
      <alignment horizontal="right" vertical="center"/>
      <protection locked="0"/>
    </xf>
    <xf numFmtId="0" fontId="32" fillId="0" borderId="0" xfId="0" applyFont="1" applyAlignment="1">
      <alignment/>
    </xf>
    <xf numFmtId="0" fontId="61" fillId="0" borderId="0" xfId="56" applyFont="1">
      <alignment/>
      <protection/>
    </xf>
    <xf numFmtId="0" fontId="31" fillId="37" borderId="11" xfId="56" applyFont="1" applyFill="1" applyBorder="1" applyAlignment="1">
      <alignment horizontal="center" textRotation="90" wrapText="1"/>
      <protection/>
    </xf>
    <xf numFmtId="0" fontId="31" fillId="37" borderId="11" xfId="56" applyFont="1" applyFill="1" applyBorder="1" applyAlignment="1">
      <alignment horizontal="center" vertical="center" wrapText="1"/>
      <protection/>
    </xf>
    <xf numFmtId="0" fontId="31" fillId="37" borderId="11" xfId="56" applyFont="1" applyFill="1" applyBorder="1" applyAlignment="1">
      <alignment horizontal="center" vertical="center"/>
      <protection/>
    </xf>
    <xf numFmtId="0" fontId="33" fillId="35" borderId="12" xfId="56" applyFont="1" applyFill="1" applyBorder="1">
      <alignment/>
      <protection/>
    </xf>
    <xf numFmtId="0" fontId="34" fillId="35" borderId="12" xfId="56" applyFont="1" applyFill="1" applyBorder="1" applyAlignment="1">
      <alignment horizontal="left" vertical="top" wrapText="1"/>
      <protection/>
    </xf>
    <xf numFmtId="0" fontId="34" fillId="35" borderId="12" xfId="56" applyFont="1" applyFill="1" applyBorder="1" applyAlignment="1">
      <alignment horizontal="center" vertical="top" wrapText="1"/>
      <protection/>
    </xf>
    <xf numFmtId="0" fontId="34" fillId="35" borderId="12" xfId="56" applyFont="1" applyFill="1" applyBorder="1" applyAlignment="1">
      <alignment vertical="top" wrapText="1"/>
      <protection/>
    </xf>
    <xf numFmtId="4" fontId="34" fillId="35" borderId="12" xfId="56" applyNumberFormat="1" applyFont="1" applyFill="1" applyBorder="1" applyAlignment="1">
      <alignment vertical="top" wrapText="1"/>
      <protection/>
    </xf>
    <xf numFmtId="0" fontId="33" fillId="35" borderId="12" xfId="56" applyFont="1" applyFill="1" applyBorder="1" applyAlignment="1">
      <alignment horizontal="left" vertical="top" wrapText="1"/>
      <protection/>
    </xf>
    <xf numFmtId="0" fontId="33" fillId="35" borderId="12" xfId="56" applyFont="1" applyFill="1" applyBorder="1" applyAlignment="1">
      <alignment horizontal="center" vertical="top" wrapText="1"/>
      <protection/>
    </xf>
    <xf numFmtId="0" fontId="33" fillId="35" borderId="12" xfId="56" applyFont="1" applyFill="1" applyBorder="1" applyAlignment="1">
      <alignment vertical="top" wrapText="1"/>
      <protection/>
    </xf>
    <xf numFmtId="0" fontId="33" fillId="35" borderId="14" xfId="56" applyFont="1" applyFill="1" applyBorder="1" applyAlignment="1">
      <alignment horizontal="center" vertical="top" wrapText="1"/>
      <protection/>
    </xf>
    <xf numFmtId="0" fontId="33" fillId="35" borderId="14" xfId="56" applyFont="1" applyFill="1" applyBorder="1" applyAlignment="1">
      <alignment horizontal="left" vertical="top" wrapText="1"/>
      <protection/>
    </xf>
    <xf numFmtId="0" fontId="33" fillId="35" borderId="14" xfId="56" applyFont="1" applyFill="1" applyBorder="1" applyAlignment="1">
      <alignment vertical="top" wrapText="1"/>
      <protection/>
    </xf>
    <xf numFmtId="0" fontId="34" fillId="34" borderId="15" xfId="56" applyFont="1" applyFill="1" applyBorder="1" applyAlignment="1">
      <alignment horizontal="left" vertical="top" wrapText="1"/>
      <protection/>
    </xf>
    <xf numFmtId="0" fontId="34" fillId="34" borderId="15" xfId="56" applyFont="1" applyFill="1" applyBorder="1" applyAlignment="1">
      <alignment horizontal="center" vertical="top" wrapText="1"/>
      <protection/>
    </xf>
    <xf numFmtId="0" fontId="34" fillId="34" borderId="15" xfId="56" applyFont="1" applyFill="1" applyBorder="1" applyAlignment="1">
      <alignment vertical="top" wrapText="1"/>
      <protection/>
    </xf>
    <xf numFmtId="4" fontId="34" fillId="34" borderId="15" xfId="56" applyNumberFormat="1" applyFont="1" applyFill="1" applyBorder="1" applyAlignment="1">
      <alignment vertical="top" wrapText="1"/>
      <protection/>
    </xf>
    <xf numFmtId="0" fontId="34" fillId="34" borderId="12" xfId="56" applyFont="1" applyFill="1" applyBorder="1" applyAlignment="1">
      <alignment horizontal="left" vertical="top" wrapText="1"/>
      <protection/>
    </xf>
    <xf numFmtId="0" fontId="34" fillId="34" borderId="12" xfId="56" applyFont="1" applyFill="1" applyBorder="1" applyAlignment="1">
      <alignment horizontal="center" vertical="top" wrapText="1"/>
      <protection/>
    </xf>
    <xf numFmtId="0" fontId="34" fillId="34" borderId="12" xfId="56" applyFont="1" applyFill="1" applyBorder="1" applyAlignment="1">
      <alignment vertical="top" wrapText="1"/>
      <protection/>
    </xf>
    <xf numFmtId="4" fontId="34" fillId="34" borderId="12" xfId="56" applyNumberFormat="1" applyFont="1" applyFill="1" applyBorder="1" applyAlignment="1">
      <alignment vertical="top" wrapText="1"/>
      <protection/>
    </xf>
    <xf numFmtId="0" fontId="32" fillId="37" borderId="11" xfId="56" applyFont="1" applyFill="1" applyBorder="1" applyAlignment="1">
      <alignment vertical="top" wrapText="1"/>
      <protection/>
    </xf>
    <xf numFmtId="0" fontId="31" fillId="37" borderId="11" xfId="56" applyFont="1" applyFill="1" applyBorder="1" applyAlignment="1">
      <alignment vertical="top" wrapText="1"/>
      <protection/>
    </xf>
    <xf numFmtId="184" fontId="35" fillId="38" borderId="12" xfId="51" applyNumberFormat="1" applyFont="1" applyFill="1" applyBorder="1" applyAlignment="1" applyProtection="1">
      <alignment vertical="top"/>
      <protection locked="0"/>
    </xf>
    <xf numFmtId="184" fontId="36" fillId="38" borderId="12" xfId="51" applyNumberFormat="1" applyFont="1" applyFill="1" applyBorder="1" applyAlignment="1" applyProtection="1">
      <alignment vertical="top"/>
      <protection locked="0"/>
    </xf>
    <xf numFmtId="184" fontId="36" fillId="38" borderId="12" xfId="51" applyNumberFormat="1" applyFont="1" applyFill="1" applyBorder="1" applyAlignment="1" applyProtection="1">
      <alignment vertical="top"/>
      <protection/>
    </xf>
    <xf numFmtId="0" fontId="81" fillId="38" borderId="12" xfId="56" applyFont="1" applyFill="1" applyBorder="1" applyAlignment="1" applyProtection="1">
      <alignment vertical="top"/>
      <protection locked="0"/>
    </xf>
    <xf numFmtId="0" fontId="35" fillId="38" borderId="12" xfId="56" applyFont="1" applyFill="1" applyBorder="1" applyAlignment="1" applyProtection="1">
      <alignment horizontal="center" vertical="top"/>
      <protection locked="0"/>
    </xf>
    <xf numFmtId="184" fontId="36" fillId="38" borderId="12" xfId="51" applyNumberFormat="1" applyFont="1" applyFill="1" applyBorder="1" applyAlignment="1" applyProtection="1">
      <alignment vertical="top"/>
      <protection hidden="1"/>
    </xf>
    <xf numFmtId="184" fontId="36" fillId="39" borderId="15" xfId="51" applyNumberFormat="1" applyFont="1" applyFill="1" applyBorder="1" applyAlignment="1" applyProtection="1">
      <alignment vertical="top"/>
      <protection hidden="1"/>
    </xf>
    <xf numFmtId="184" fontId="36" fillId="2" borderId="12" xfId="51" applyNumberFormat="1" applyFont="1" applyFill="1" applyBorder="1" applyAlignment="1" applyProtection="1">
      <alignment vertical="top"/>
      <protection hidden="1"/>
    </xf>
    <xf numFmtId="184" fontId="36" fillId="8" borderId="12" xfId="51" applyNumberFormat="1" applyFont="1" applyFill="1" applyBorder="1" applyAlignment="1" applyProtection="1">
      <alignment vertical="top"/>
      <protection hidden="1"/>
    </xf>
    <xf numFmtId="4" fontId="34" fillId="40" borderId="12" xfId="56" applyNumberFormat="1" applyFont="1" applyFill="1" applyBorder="1" applyAlignment="1">
      <alignment vertical="top" wrapText="1"/>
      <protection/>
    </xf>
    <xf numFmtId="0" fontId="38" fillId="40" borderId="16" xfId="56" applyFont="1" applyFill="1" applyBorder="1" applyAlignment="1">
      <alignment horizontal="left" indent="2"/>
      <protection/>
    </xf>
    <xf numFmtId="184" fontId="35" fillId="40" borderId="12" xfId="51" applyNumberFormat="1" applyFont="1" applyFill="1" applyBorder="1" applyAlignment="1" applyProtection="1">
      <alignment horizontal="right" vertical="top"/>
      <protection locked="0"/>
    </xf>
    <xf numFmtId="0" fontId="81" fillId="38" borderId="17" xfId="0" applyFont="1" applyFill="1" applyBorder="1" applyAlignment="1" applyProtection="1">
      <alignment/>
      <protection locked="0"/>
    </xf>
    <xf numFmtId="184" fontId="35" fillId="38" borderId="17" xfId="51" applyNumberFormat="1" applyFont="1" applyFill="1" applyBorder="1" applyAlignment="1" applyProtection="1">
      <alignment vertical="top"/>
      <protection locked="0"/>
    </xf>
    <xf numFmtId="184" fontId="35" fillId="40" borderId="17" xfId="51" applyNumberFormat="1" applyFont="1" applyFill="1" applyBorder="1" applyAlignment="1" applyProtection="1">
      <alignment horizontal="right" vertical="top"/>
      <protection locked="0"/>
    </xf>
    <xf numFmtId="184" fontId="36" fillId="39" borderId="15" xfId="51" applyNumberFormat="1" applyFont="1" applyFill="1" applyBorder="1" applyAlignment="1" applyProtection="1">
      <alignment horizontal="right" vertical="top"/>
      <protection hidden="1"/>
    </xf>
    <xf numFmtId="184" fontId="36" fillId="8" borderId="12" xfId="51" applyNumberFormat="1" applyFont="1" applyFill="1" applyBorder="1" applyAlignment="1" applyProtection="1">
      <alignment horizontal="right" vertical="top"/>
      <protection hidden="1"/>
    </xf>
    <xf numFmtId="184" fontId="36" fillId="2" borderId="12" xfId="51" applyNumberFormat="1" applyFont="1" applyFill="1" applyBorder="1" applyAlignment="1" applyProtection="1">
      <alignment horizontal="right" vertical="top"/>
      <protection hidden="1"/>
    </xf>
    <xf numFmtId="184" fontId="36" fillId="40" borderId="12" xfId="51" applyNumberFormat="1" applyFont="1" applyFill="1" applyBorder="1" applyAlignment="1" applyProtection="1">
      <alignment horizontal="right" vertical="top"/>
      <protection hidden="1"/>
    </xf>
    <xf numFmtId="184" fontId="36" fillId="40" borderId="12" xfId="51" applyNumberFormat="1" applyFont="1" applyFill="1" applyBorder="1" applyAlignment="1" applyProtection="1">
      <alignment horizontal="right" vertical="top"/>
      <protection/>
    </xf>
    <xf numFmtId="184" fontId="36" fillId="40" borderId="12" xfId="51" applyNumberFormat="1" applyFont="1" applyFill="1" applyBorder="1" applyAlignment="1" applyProtection="1">
      <alignment horizontal="right" vertical="top"/>
      <protection locked="0"/>
    </xf>
    <xf numFmtId="184" fontId="36" fillId="40" borderId="17" xfId="51" applyNumberFormat="1" applyFont="1" applyFill="1" applyBorder="1" applyAlignment="1" applyProtection="1">
      <alignment horizontal="right" vertical="top"/>
      <protection/>
    </xf>
    <xf numFmtId="184" fontId="36" fillId="38" borderId="17" xfId="51" applyNumberFormat="1" applyFont="1" applyFill="1" applyBorder="1" applyAlignment="1" applyProtection="1">
      <alignment vertical="top"/>
      <protection hidden="1"/>
    </xf>
    <xf numFmtId="184" fontId="36" fillId="40" borderId="17" xfId="51" applyNumberFormat="1" applyFont="1" applyFill="1" applyBorder="1" applyAlignment="1" applyProtection="1">
      <alignment horizontal="right" vertical="top"/>
      <protection hidden="1"/>
    </xf>
    <xf numFmtId="0" fontId="31" fillId="4" borderId="10" xfId="0" applyFont="1" applyFill="1" applyBorder="1" applyAlignment="1" applyProtection="1">
      <alignment/>
      <protection locked="0"/>
    </xf>
    <xf numFmtId="0" fontId="0" fillId="38" borderId="0" xfId="0" applyFill="1" applyAlignment="1">
      <alignment/>
    </xf>
    <xf numFmtId="0" fontId="82" fillId="38" borderId="0" xfId="0" applyFont="1" applyFill="1" applyAlignment="1">
      <alignment/>
    </xf>
    <xf numFmtId="0" fontId="83" fillId="38" borderId="0" xfId="0" applyFont="1" applyFill="1" applyAlignment="1">
      <alignment/>
    </xf>
    <xf numFmtId="0" fontId="61" fillId="38" borderId="0" xfId="56" applyFont="1" applyFill="1" applyProtection="1">
      <alignment/>
      <protection locked="0"/>
    </xf>
    <xf numFmtId="0" fontId="61" fillId="38" borderId="0" xfId="56" applyFont="1" applyFill="1">
      <alignment/>
      <protection/>
    </xf>
    <xf numFmtId="0" fontId="0" fillId="38" borderId="0" xfId="58" applyFill="1">
      <alignment/>
      <protection/>
    </xf>
    <xf numFmtId="0" fontId="80" fillId="38" borderId="0" xfId="58" applyFont="1" applyFill="1">
      <alignment/>
      <protection/>
    </xf>
    <xf numFmtId="0" fontId="31" fillId="10" borderId="18" xfId="0" applyFont="1" applyFill="1" applyBorder="1" applyAlignment="1" applyProtection="1">
      <alignment horizontal="center" vertical="center" wrapText="1"/>
      <protection locked="0"/>
    </xf>
    <xf numFmtId="0" fontId="32" fillId="35" borderId="12" xfId="0" applyFont="1" applyFill="1" applyBorder="1" applyAlignment="1">
      <alignment horizontal="center"/>
    </xf>
    <xf numFmtId="3" fontId="31" fillId="34" borderId="12" xfId="0" applyNumberFormat="1" applyFont="1" applyFill="1" applyBorder="1" applyAlignment="1">
      <alignment horizontal="center"/>
    </xf>
    <xf numFmtId="3" fontId="31" fillId="34" borderId="0" xfId="0" applyNumberFormat="1" applyFont="1" applyFill="1" applyAlignment="1">
      <alignment horizontal="center"/>
    </xf>
    <xf numFmtId="0" fontId="31" fillId="34" borderId="12" xfId="0" applyFont="1" applyFill="1" applyBorder="1" applyAlignment="1">
      <alignment horizontal="center"/>
    </xf>
    <xf numFmtId="3" fontId="32" fillId="35" borderId="12" xfId="0" applyNumberFormat="1" applyFont="1" applyFill="1" applyBorder="1" applyAlignment="1" applyProtection="1">
      <alignment horizontal="center"/>
      <protection locked="0"/>
    </xf>
    <xf numFmtId="3" fontId="32" fillId="35" borderId="12" xfId="0" applyNumberFormat="1" applyFont="1" applyFill="1" applyBorder="1" applyAlignment="1">
      <alignment horizontal="center"/>
    </xf>
    <xf numFmtId="3" fontId="32" fillId="35" borderId="19" xfId="0" applyNumberFormat="1" applyFont="1" applyFill="1" applyBorder="1" applyAlignment="1" applyProtection="1">
      <alignment horizontal="center"/>
      <protection locked="0"/>
    </xf>
    <xf numFmtId="0" fontId="31" fillId="38" borderId="20" xfId="0" applyFont="1" applyFill="1" applyBorder="1" applyAlignment="1" applyProtection="1">
      <alignment horizontal="center"/>
      <protection locked="0"/>
    </xf>
    <xf numFmtId="0" fontId="32" fillId="38" borderId="20" xfId="0" applyFont="1" applyFill="1" applyBorder="1" applyAlignment="1" applyProtection="1">
      <alignment horizontal="center"/>
      <protection locked="0"/>
    </xf>
    <xf numFmtId="0" fontId="32" fillId="38" borderId="10" xfId="0" applyFont="1" applyFill="1" applyBorder="1" applyAlignment="1" applyProtection="1">
      <alignment horizontal="right"/>
      <protection/>
    </xf>
    <xf numFmtId="0" fontId="32" fillId="38" borderId="21" xfId="0" applyFont="1" applyFill="1" applyBorder="1" applyAlignment="1" applyProtection="1">
      <alignment horizontal="right"/>
      <protection/>
    </xf>
    <xf numFmtId="0" fontId="32" fillId="35" borderId="12" xfId="0" applyFont="1" applyFill="1" applyBorder="1" applyAlignment="1" applyProtection="1">
      <alignment/>
      <protection locked="0"/>
    </xf>
    <xf numFmtId="0" fontId="32" fillId="35" borderId="12" xfId="0" applyFont="1" applyFill="1" applyBorder="1" applyAlignment="1" applyProtection="1">
      <alignment horizontal="center"/>
      <protection locked="0"/>
    </xf>
    <xf numFmtId="3" fontId="31" fillId="34" borderId="12" xfId="0" applyNumberFormat="1" applyFont="1" applyFill="1" applyBorder="1" applyAlignment="1" applyProtection="1">
      <alignment horizontal="center"/>
      <protection/>
    </xf>
    <xf numFmtId="0" fontId="36" fillId="0" borderId="0" xfId="0" applyFont="1" applyFill="1" applyBorder="1" applyAlignment="1">
      <alignment/>
    </xf>
    <xf numFmtId="0" fontId="41" fillId="0" borderId="0" xfId="0" applyFont="1" applyFill="1" applyBorder="1" applyAlignment="1">
      <alignment/>
    </xf>
    <xf numFmtId="0" fontId="42" fillId="0" borderId="0" xfId="0" applyFont="1" applyFill="1" applyBorder="1" applyAlignment="1">
      <alignment/>
    </xf>
    <xf numFmtId="0" fontId="31" fillId="0" borderId="0" xfId="0" applyFont="1" applyFill="1" applyBorder="1" applyAlignment="1">
      <alignment/>
    </xf>
    <xf numFmtId="0" fontId="31" fillId="0" borderId="0" xfId="0" applyNumberFormat="1" applyFont="1" applyFill="1" applyBorder="1" applyAlignment="1" applyProtection="1">
      <alignment/>
      <protection locked="0"/>
    </xf>
    <xf numFmtId="0" fontId="31" fillId="0" borderId="0" xfId="0" applyFont="1" applyFill="1" applyBorder="1" applyAlignment="1" applyProtection="1">
      <alignment/>
      <protection/>
    </xf>
    <xf numFmtId="0" fontId="31" fillId="0" borderId="0" xfId="0" applyNumberFormat="1" applyFont="1" applyFill="1" applyBorder="1" applyAlignment="1" applyProtection="1">
      <alignment/>
      <protection/>
    </xf>
    <xf numFmtId="0" fontId="31" fillId="0" borderId="0" xfId="0" applyFont="1" applyFill="1" applyBorder="1" applyAlignment="1" applyProtection="1">
      <alignment horizontal="left" indent="15"/>
      <protection/>
    </xf>
    <xf numFmtId="49" fontId="7" fillId="41" borderId="22" xfId="58" applyNumberFormat="1" applyFont="1" applyFill="1" applyBorder="1" applyAlignment="1">
      <alignment horizontal="left" vertical="center" wrapText="1"/>
      <protection/>
    </xf>
    <xf numFmtId="49" fontId="7" fillId="41" borderId="22" xfId="58" applyNumberFormat="1" applyFont="1" applyFill="1" applyBorder="1" applyAlignment="1">
      <alignment horizontal="center" vertical="center" wrapText="1"/>
      <protection/>
    </xf>
    <xf numFmtId="49" fontId="7" fillId="41" borderId="23" xfId="58" applyNumberFormat="1" applyFont="1" applyFill="1" applyBorder="1" applyAlignment="1">
      <alignment horizontal="center" vertical="center" wrapText="1"/>
      <protection/>
    </xf>
    <xf numFmtId="0" fontId="8" fillId="0" borderId="22" xfId="58" applyFont="1" applyBorder="1" applyAlignment="1">
      <alignment horizontal="center" vertical="center" wrapText="1"/>
      <protection/>
    </xf>
    <xf numFmtId="0" fontId="0" fillId="0" borderId="0" xfId="58" applyAlignment="1">
      <alignment horizontal="center" vertical="center" wrapText="1"/>
      <protection/>
    </xf>
    <xf numFmtId="15" fontId="9" fillId="0" borderId="22" xfId="58" applyNumberFormat="1" applyFont="1" applyBorder="1" applyAlignment="1">
      <alignment horizontal="left" vertical="center" wrapText="1"/>
      <protection/>
    </xf>
    <xf numFmtId="49" fontId="9" fillId="0" borderId="22" xfId="58" applyNumberFormat="1" applyFont="1" applyBorder="1" applyAlignment="1">
      <alignment horizontal="left" vertical="center" wrapText="1"/>
      <protection/>
    </xf>
    <xf numFmtId="49" fontId="9" fillId="0" borderId="22" xfId="58" applyNumberFormat="1" applyFont="1" applyBorder="1" applyAlignment="1">
      <alignment horizontal="center" vertical="center" wrapText="1"/>
      <protection/>
    </xf>
    <xf numFmtId="43" fontId="9" fillId="0" borderId="23" xfId="52" applyFont="1" applyBorder="1" applyAlignment="1">
      <alignment horizontal="right" vertical="center" wrapText="1"/>
    </xf>
    <xf numFmtId="0" fontId="8" fillId="0" borderId="22" xfId="58" applyFont="1" applyBorder="1" applyAlignment="1">
      <alignment horizontal="left" vertical="center" wrapText="1"/>
      <protection/>
    </xf>
    <xf numFmtId="0" fontId="0" fillId="0" borderId="0" xfId="58" applyAlignment="1">
      <alignment vertical="center" wrapText="1"/>
      <protection/>
    </xf>
    <xf numFmtId="49" fontId="9" fillId="5" borderId="22" xfId="58" applyNumberFormat="1" applyFont="1" applyFill="1" applyBorder="1" applyAlignment="1">
      <alignment horizontal="left" vertical="center" wrapText="1"/>
      <protection/>
    </xf>
    <xf numFmtId="49" fontId="9" fillId="5" borderId="22" xfId="58" applyNumberFormat="1" applyFont="1" applyFill="1" applyBorder="1" applyAlignment="1">
      <alignment horizontal="center" vertical="center" wrapText="1"/>
      <protection/>
    </xf>
    <xf numFmtId="43" fontId="9" fillId="5" borderId="23" xfId="52" applyFont="1" applyFill="1" applyBorder="1" applyAlignment="1">
      <alignment horizontal="right" vertical="center" wrapText="1"/>
    </xf>
    <xf numFmtId="0" fontId="8" fillId="5" borderId="22" xfId="58" applyFont="1" applyFill="1" applyBorder="1" applyAlignment="1">
      <alignment vertical="center" wrapText="1"/>
      <protection/>
    </xf>
    <xf numFmtId="15" fontId="9" fillId="42" borderId="22" xfId="58" applyNumberFormat="1" applyFont="1" applyFill="1" applyBorder="1" applyAlignment="1">
      <alignment horizontal="left" vertical="center" wrapText="1"/>
      <protection/>
    </xf>
    <xf numFmtId="49" fontId="9" fillId="42" borderId="22" xfId="58" applyNumberFormat="1" applyFont="1" applyFill="1" applyBorder="1" applyAlignment="1">
      <alignment horizontal="left" vertical="center" wrapText="1"/>
      <protection/>
    </xf>
    <xf numFmtId="49" fontId="9" fillId="42" borderId="22" xfId="58" applyNumberFormat="1" applyFont="1" applyFill="1" applyBorder="1" applyAlignment="1">
      <alignment horizontal="center" vertical="center" wrapText="1"/>
      <protection/>
    </xf>
    <xf numFmtId="43" fontId="9" fillId="42" borderId="23" xfId="52" applyFont="1" applyFill="1" applyBorder="1" applyAlignment="1">
      <alignment horizontal="right" vertical="center" wrapText="1"/>
    </xf>
    <xf numFmtId="0" fontId="8" fillId="42" borderId="22" xfId="58" applyFont="1" applyFill="1" applyBorder="1" applyAlignment="1">
      <alignment vertical="center" wrapText="1"/>
      <protection/>
    </xf>
    <xf numFmtId="15" fontId="9" fillId="39" borderId="22" xfId="58" applyNumberFormat="1" applyFont="1" applyFill="1" applyBorder="1" applyAlignment="1">
      <alignment horizontal="left" vertical="center" wrapText="1"/>
      <protection/>
    </xf>
    <xf numFmtId="49" fontId="9" fillId="39" borderId="22" xfId="58" applyNumberFormat="1" applyFont="1" applyFill="1" applyBorder="1" applyAlignment="1">
      <alignment horizontal="left" vertical="center" wrapText="1"/>
      <protection/>
    </xf>
    <xf numFmtId="49" fontId="9" fillId="39" borderId="22" xfId="58" applyNumberFormat="1" applyFont="1" applyFill="1" applyBorder="1" applyAlignment="1">
      <alignment horizontal="center" vertical="center" wrapText="1"/>
      <protection/>
    </xf>
    <xf numFmtId="43" fontId="9" fillId="39" borderId="23" xfId="52" applyFont="1" applyFill="1" applyBorder="1" applyAlignment="1">
      <alignment horizontal="right" vertical="center" wrapText="1"/>
    </xf>
    <xf numFmtId="0" fontId="8" fillId="39" borderId="22" xfId="58" applyFont="1" applyFill="1" applyBorder="1" applyAlignment="1">
      <alignment horizontal="left" vertical="center" wrapText="1"/>
      <protection/>
    </xf>
    <xf numFmtId="15" fontId="9" fillId="43" borderId="22" xfId="58" applyNumberFormat="1" applyFont="1" applyFill="1" applyBorder="1" applyAlignment="1">
      <alignment horizontal="left" vertical="center" wrapText="1"/>
      <protection/>
    </xf>
    <xf numFmtId="49" fontId="9" fillId="43" borderId="22" xfId="58" applyNumberFormat="1" applyFont="1" applyFill="1" applyBorder="1" applyAlignment="1">
      <alignment horizontal="left" vertical="center" wrapText="1"/>
      <protection/>
    </xf>
    <xf numFmtId="49" fontId="9" fillId="43" borderId="22" xfId="58" applyNumberFormat="1" applyFont="1" applyFill="1" applyBorder="1" applyAlignment="1">
      <alignment horizontal="center" vertical="center" wrapText="1"/>
      <protection/>
    </xf>
    <xf numFmtId="43" fontId="9" fillId="43" borderId="23" xfId="52" applyFont="1" applyFill="1" applyBorder="1" applyAlignment="1">
      <alignment horizontal="right" vertical="center" wrapText="1"/>
    </xf>
    <xf numFmtId="0" fontId="8" fillId="43" borderId="22" xfId="58" applyFont="1" applyFill="1" applyBorder="1" applyAlignment="1">
      <alignment vertical="center" wrapText="1"/>
      <protection/>
    </xf>
    <xf numFmtId="15" fontId="9" fillId="44" borderId="22" xfId="58" applyNumberFormat="1" applyFont="1" applyFill="1" applyBorder="1" applyAlignment="1">
      <alignment horizontal="left" vertical="center" wrapText="1"/>
      <protection/>
    </xf>
    <xf numFmtId="49" fontId="9" fillId="44" borderId="22" xfId="58" applyNumberFormat="1" applyFont="1" applyFill="1" applyBorder="1" applyAlignment="1">
      <alignment horizontal="left" vertical="center" wrapText="1"/>
      <protection/>
    </xf>
    <xf numFmtId="49" fontId="9" fillId="44" borderId="22" xfId="58" applyNumberFormat="1" applyFont="1" applyFill="1" applyBorder="1" applyAlignment="1">
      <alignment horizontal="center" vertical="center" wrapText="1"/>
      <protection/>
    </xf>
    <xf numFmtId="43" fontId="9" fillId="44" borderId="23" xfId="52" applyFont="1" applyFill="1" applyBorder="1" applyAlignment="1">
      <alignment horizontal="right" vertical="center" wrapText="1"/>
    </xf>
    <xf numFmtId="0" fontId="8" fillId="44" borderId="22" xfId="58" applyFont="1" applyFill="1" applyBorder="1" applyAlignment="1">
      <alignment horizontal="left" vertical="center" wrapText="1"/>
      <protection/>
    </xf>
    <xf numFmtId="15" fontId="9" fillId="45" borderId="22" xfId="58" applyNumberFormat="1" applyFont="1" applyFill="1" applyBorder="1" applyAlignment="1">
      <alignment horizontal="left" vertical="center" wrapText="1"/>
      <protection/>
    </xf>
    <xf numFmtId="49" fontId="9" fillId="45" borderId="22" xfId="58" applyNumberFormat="1" applyFont="1" applyFill="1" applyBorder="1" applyAlignment="1">
      <alignment horizontal="left" vertical="center" wrapText="1"/>
      <protection/>
    </xf>
    <xf numFmtId="49" fontId="9" fillId="45" borderId="22" xfId="58" applyNumberFormat="1" applyFont="1" applyFill="1" applyBorder="1" applyAlignment="1">
      <alignment horizontal="center" vertical="center" wrapText="1"/>
      <protection/>
    </xf>
    <xf numFmtId="43" fontId="9" fillId="45" borderId="23" xfId="52" applyFont="1" applyFill="1" applyBorder="1" applyAlignment="1">
      <alignment horizontal="right" vertical="center" wrapText="1"/>
    </xf>
    <xf numFmtId="0" fontId="8" fillId="45" borderId="22" xfId="58" applyFont="1" applyFill="1" applyBorder="1" applyAlignment="1">
      <alignment horizontal="left" vertical="center" wrapText="1"/>
      <protection/>
    </xf>
    <xf numFmtId="15" fontId="9" fillId="46" borderId="22" xfId="58" applyNumberFormat="1" applyFont="1" applyFill="1" applyBorder="1" applyAlignment="1">
      <alignment horizontal="left" vertical="center" wrapText="1"/>
      <protection/>
    </xf>
    <xf numFmtId="49" fontId="9" fillId="46" borderId="22" xfId="58" applyNumberFormat="1" applyFont="1" applyFill="1" applyBorder="1" applyAlignment="1">
      <alignment horizontal="left" vertical="center" wrapText="1"/>
      <protection/>
    </xf>
    <xf numFmtId="49" fontId="9" fillId="46" borderId="22" xfId="58" applyNumberFormat="1" applyFont="1" applyFill="1" applyBorder="1" applyAlignment="1">
      <alignment horizontal="center" vertical="center" wrapText="1"/>
      <protection/>
    </xf>
    <xf numFmtId="43" fontId="9" fillId="46" borderId="23" xfId="52" applyFont="1" applyFill="1" applyBorder="1" applyAlignment="1">
      <alignment horizontal="right" vertical="center" wrapText="1"/>
    </xf>
    <xf numFmtId="0" fontId="8" fillId="46" borderId="22" xfId="58" applyFont="1" applyFill="1" applyBorder="1" applyAlignment="1">
      <alignment horizontal="left" vertical="center" wrapText="1"/>
      <protection/>
    </xf>
    <xf numFmtId="0" fontId="8" fillId="0" borderId="22" xfId="58" applyFont="1" applyBorder="1" applyAlignment="1">
      <alignment vertical="center" wrapText="1"/>
      <protection/>
    </xf>
    <xf numFmtId="15" fontId="9" fillId="11" borderId="22" xfId="58" applyNumberFormat="1" applyFont="1" applyFill="1" applyBorder="1" applyAlignment="1">
      <alignment horizontal="left" vertical="center" wrapText="1"/>
      <protection/>
    </xf>
    <xf numFmtId="49" fontId="9" fillId="11" borderId="22" xfId="58" applyNumberFormat="1" applyFont="1" applyFill="1" applyBorder="1" applyAlignment="1">
      <alignment horizontal="left" vertical="center" wrapText="1"/>
      <protection/>
    </xf>
    <xf numFmtId="49" fontId="9" fillId="11" borderId="22" xfId="58" applyNumberFormat="1" applyFont="1" applyFill="1" applyBorder="1" applyAlignment="1">
      <alignment horizontal="center" vertical="center" wrapText="1"/>
      <protection/>
    </xf>
    <xf numFmtId="43" fontId="9" fillId="11" borderId="23" xfId="52" applyFont="1" applyFill="1" applyBorder="1" applyAlignment="1">
      <alignment horizontal="right" vertical="center" wrapText="1"/>
    </xf>
    <xf numFmtId="0" fontId="8" fillId="11" borderId="22" xfId="58" applyFont="1" applyFill="1" applyBorder="1" applyAlignment="1">
      <alignment vertical="center" wrapText="1"/>
      <protection/>
    </xf>
    <xf numFmtId="0" fontId="8" fillId="11" borderId="22" xfId="58" applyFont="1" applyFill="1" applyBorder="1" applyAlignment="1">
      <alignment horizontal="left" vertical="center" wrapText="1"/>
      <protection/>
    </xf>
    <xf numFmtId="0" fontId="8" fillId="0" borderId="22" xfId="58" applyFont="1" applyBorder="1">
      <alignment/>
      <protection/>
    </xf>
    <xf numFmtId="15" fontId="9" fillId="15" borderId="22" xfId="58" applyNumberFormat="1" applyFont="1" applyFill="1" applyBorder="1" applyAlignment="1">
      <alignment horizontal="left" vertical="center" wrapText="1"/>
      <protection/>
    </xf>
    <xf numFmtId="49" fontId="9" fillId="15" borderId="22" xfId="58" applyNumberFormat="1" applyFont="1" applyFill="1" applyBorder="1" applyAlignment="1">
      <alignment horizontal="left" vertical="center" wrapText="1"/>
      <protection/>
    </xf>
    <xf numFmtId="49" fontId="9" fillId="15" borderId="22" xfId="58" applyNumberFormat="1" applyFont="1" applyFill="1" applyBorder="1" applyAlignment="1">
      <alignment horizontal="center" vertical="center" wrapText="1"/>
      <protection/>
    </xf>
    <xf numFmtId="43" fontId="9" fillId="15" borderId="23" xfId="52" applyFont="1" applyFill="1" applyBorder="1" applyAlignment="1">
      <alignment horizontal="right" vertical="center" wrapText="1"/>
    </xf>
    <xf numFmtId="0" fontId="8" fillId="15" borderId="22" xfId="58" applyFont="1" applyFill="1" applyBorder="1" applyAlignment="1">
      <alignment vertical="center" wrapText="1"/>
      <protection/>
    </xf>
    <xf numFmtId="49" fontId="9" fillId="47" borderId="22" xfId="58" applyNumberFormat="1" applyFont="1" applyFill="1" applyBorder="1" applyAlignment="1">
      <alignment horizontal="left" vertical="center" wrapText="1"/>
      <protection/>
    </xf>
    <xf numFmtId="49" fontId="9" fillId="47" borderId="22" xfId="58" applyNumberFormat="1" applyFont="1" applyFill="1" applyBorder="1" applyAlignment="1">
      <alignment horizontal="center" vertical="center" wrapText="1"/>
      <protection/>
    </xf>
    <xf numFmtId="43" fontId="9" fillId="47" borderId="23" xfId="52" applyFont="1" applyFill="1" applyBorder="1" applyAlignment="1">
      <alignment horizontal="right" vertical="center" wrapText="1"/>
    </xf>
    <xf numFmtId="0" fontId="8" fillId="47" borderId="22" xfId="58" applyFont="1" applyFill="1" applyBorder="1" applyAlignment="1">
      <alignment horizontal="left" vertical="center" wrapText="1"/>
      <protection/>
    </xf>
    <xf numFmtId="15" fontId="9" fillId="48" borderId="22" xfId="58" applyNumberFormat="1" applyFont="1" applyFill="1" applyBorder="1" applyAlignment="1">
      <alignment horizontal="left" vertical="center" wrapText="1"/>
      <protection/>
    </xf>
    <xf numFmtId="49" fontId="9" fillId="48" borderId="22" xfId="58" applyNumberFormat="1" applyFont="1" applyFill="1" applyBorder="1" applyAlignment="1">
      <alignment horizontal="left" vertical="center" wrapText="1"/>
      <protection/>
    </xf>
    <xf numFmtId="49" fontId="9" fillId="48" borderId="22" xfId="58" applyNumberFormat="1" applyFont="1" applyFill="1" applyBorder="1" applyAlignment="1">
      <alignment horizontal="center" vertical="center" wrapText="1"/>
      <protection/>
    </xf>
    <xf numFmtId="43" fontId="9" fillId="48" borderId="23" xfId="52" applyFont="1" applyFill="1" applyBorder="1" applyAlignment="1">
      <alignment horizontal="right" vertical="center" wrapText="1"/>
    </xf>
    <xf numFmtId="0" fontId="8" fillId="48" borderId="22" xfId="58" applyFont="1" applyFill="1" applyBorder="1" applyAlignment="1">
      <alignment horizontal="left" vertical="center" wrapText="1"/>
      <protection/>
    </xf>
    <xf numFmtId="15" fontId="9" fillId="48" borderId="22" xfId="58" applyNumberFormat="1" applyFont="1" applyFill="1" applyBorder="1" applyAlignment="1">
      <alignment horizontal="center" vertical="center" wrapText="1"/>
      <protection/>
    </xf>
    <xf numFmtId="49" fontId="9" fillId="49" borderId="22" xfId="58" applyNumberFormat="1" applyFont="1" applyFill="1" applyBorder="1" applyAlignment="1">
      <alignment horizontal="left" vertical="center" wrapText="1"/>
      <protection/>
    </xf>
    <xf numFmtId="49" fontId="9" fillId="49" borderId="22" xfId="58" applyNumberFormat="1" applyFont="1" applyFill="1" applyBorder="1" applyAlignment="1">
      <alignment horizontal="center" vertical="center" wrapText="1"/>
      <protection/>
    </xf>
    <xf numFmtId="43" fontId="9" fillId="49" borderId="23" xfId="52" applyFont="1" applyFill="1" applyBorder="1" applyAlignment="1">
      <alignment horizontal="right" vertical="center" wrapText="1"/>
    </xf>
    <xf numFmtId="0" fontId="8" fillId="49" borderId="22" xfId="58" applyFont="1" applyFill="1" applyBorder="1" applyAlignment="1">
      <alignment horizontal="left" vertical="center" wrapText="1"/>
      <protection/>
    </xf>
    <xf numFmtId="15" fontId="9" fillId="50" borderId="22" xfId="58" applyNumberFormat="1" applyFont="1" applyFill="1" applyBorder="1" applyAlignment="1">
      <alignment horizontal="left" vertical="center" wrapText="1"/>
      <protection/>
    </xf>
    <xf numFmtId="49" fontId="9" fillId="50" borderId="22" xfId="58" applyNumberFormat="1" applyFont="1" applyFill="1" applyBorder="1" applyAlignment="1">
      <alignment horizontal="left" vertical="center" wrapText="1"/>
      <protection/>
    </xf>
    <xf numFmtId="49" fontId="9" fillId="50" borderId="22" xfId="58" applyNumberFormat="1" applyFont="1" applyFill="1" applyBorder="1" applyAlignment="1">
      <alignment horizontal="center" vertical="center" wrapText="1"/>
      <protection/>
    </xf>
    <xf numFmtId="43" fontId="9" fillId="50" borderId="23" xfId="52" applyFont="1" applyFill="1" applyBorder="1" applyAlignment="1">
      <alignment horizontal="right" vertical="center" wrapText="1"/>
    </xf>
    <xf numFmtId="0" fontId="8" fillId="50" borderId="22" xfId="58" applyFont="1" applyFill="1" applyBorder="1" applyAlignment="1">
      <alignment horizontal="left" vertical="center" wrapText="1"/>
      <protection/>
    </xf>
    <xf numFmtId="15" fontId="9" fillId="51" borderId="22" xfId="58" applyNumberFormat="1" applyFont="1" applyFill="1" applyBorder="1" applyAlignment="1">
      <alignment horizontal="left" vertical="center" wrapText="1"/>
      <protection/>
    </xf>
    <xf numFmtId="49" fontId="9" fillId="51" borderId="22" xfId="58" applyNumberFormat="1" applyFont="1" applyFill="1" applyBorder="1" applyAlignment="1">
      <alignment horizontal="left" vertical="center" wrapText="1"/>
      <protection/>
    </xf>
    <xf numFmtId="49" fontId="9" fillId="51" borderId="22" xfId="58" applyNumberFormat="1" applyFont="1" applyFill="1" applyBorder="1" applyAlignment="1">
      <alignment horizontal="center" vertical="center" wrapText="1"/>
      <protection/>
    </xf>
    <xf numFmtId="43" fontId="9" fillId="51" borderId="23" xfId="52" applyFont="1" applyFill="1" applyBorder="1" applyAlignment="1">
      <alignment horizontal="right" vertical="center" wrapText="1"/>
    </xf>
    <xf numFmtId="0" fontId="8" fillId="51" borderId="22" xfId="58" applyFont="1" applyFill="1" applyBorder="1" applyAlignment="1">
      <alignment horizontal="left" vertical="center" wrapText="1"/>
      <protection/>
    </xf>
    <xf numFmtId="49" fontId="84" fillId="51" borderId="22" xfId="58" applyNumberFormat="1" applyFont="1" applyFill="1" applyBorder="1" applyAlignment="1">
      <alignment horizontal="center" vertical="center" wrapText="1"/>
      <protection/>
    </xf>
    <xf numFmtId="43" fontId="84" fillId="51" borderId="23" xfId="52" applyFont="1" applyFill="1" applyBorder="1" applyAlignment="1">
      <alignment horizontal="right" vertical="center" wrapText="1"/>
    </xf>
    <xf numFmtId="0" fontId="84" fillId="51" borderId="22" xfId="58" applyFont="1" applyFill="1" applyBorder="1" applyAlignment="1">
      <alignment horizontal="left" vertical="center" wrapText="1"/>
      <protection/>
    </xf>
    <xf numFmtId="15" fontId="9" fillId="52" borderId="22" xfId="58" applyNumberFormat="1" applyFont="1" applyFill="1" applyBorder="1" applyAlignment="1">
      <alignment horizontal="left" vertical="center" wrapText="1"/>
      <protection/>
    </xf>
    <xf numFmtId="49" fontId="9" fillId="52" borderId="22" xfId="58" applyNumberFormat="1" applyFont="1" applyFill="1" applyBorder="1" applyAlignment="1">
      <alignment horizontal="left" vertical="center" wrapText="1"/>
      <protection/>
    </xf>
    <xf numFmtId="49" fontId="9" fillId="52" borderId="22" xfId="58" applyNumberFormat="1" applyFont="1" applyFill="1" applyBorder="1" applyAlignment="1">
      <alignment horizontal="center" vertical="center" wrapText="1"/>
      <protection/>
    </xf>
    <xf numFmtId="43" fontId="9" fillId="52" borderId="23" xfId="52" applyFont="1" applyFill="1" applyBorder="1" applyAlignment="1">
      <alignment horizontal="right" vertical="center" wrapText="1"/>
    </xf>
    <xf numFmtId="0" fontId="8" fillId="52" borderId="22" xfId="58" applyFont="1" applyFill="1" applyBorder="1" applyAlignment="1">
      <alignment horizontal="left" vertical="center" wrapText="1"/>
      <protection/>
    </xf>
    <xf numFmtId="15" fontId="9" fillId="53" borderId="22" xfId="58" applyNumberFormat="1" applyFont="1" applyFill="1" applyBorder="1" applyAlignment="1">
      <alignment horizontal="left" vertical="center" wrapText="1"/>
      <protection/>
    </xf>
    <xf numFmtId="49" fontId="9" fillId="53" borderId="22" xfId="58" applyNumberFormat="1" applyFont="1" applyFill="1" applyBorder="1" applyAlignment="1">
      <alignment horizontal="left" vertical="center" wrapText="1"/>
      <protection/>
    </xf>
    <xf numFmtId="49" fontId="9" fillId="53" borderId="22" xfId="58" applyNumberFormat="1" applyFont="1" applyFill="1" applyBorder="1" applyAlignment="1">
      <alignment horizontal="center" vertical="center" wrapText="1"/>
      <protection/>
    </xf>
    <xf numFmtId="43" fontId="9" fillId="53" borderId="23" xfId="52" applyFont="1" applyFill="1" applyBorder="1" applyAlignment="1">
      <alignment horizontal="right" vertical="center" wrapText="1"/>
    </xf>
    <xf numFmtId="0" fontId="8" fillId="53" borderId="22" xfId="58" applyFont="1" applyFill="1" applyBorder="1" applyAlignment="1">
      <alignment vertical="center" wrapText="1"/>
      <protection/>
    </xf>
    <xf numFmtId="0" fontId="8" fillId="53" borderId="22" xfId="58" applyFont="1" applyFill="1" applyBorder="1" applyAlignment="1">
      <alignment horizontal="left" vertical="center" wrapText="1"/>
      <protection/>
    </xf>
    <xf numFmtId="49" fontId="84" fillId="52" borderId="22" xfId="58" applyNumberFormat="1" applyFont="1" applyFill="1" applyBorder="1" applyAlignment="1">
      <alignment horizontal="center" vertical="center" wrapText="1"/>
      <protection/>
    </xf>
    <xf numFmtId="43" fontId="84" fillId="52" borderId="23" xfId="52" applyFont="1" applyFill="1" applyBorder="1" applyAlignment="1">
      <alignment horizontal="right" vertical="center" wrapText="1"/>
    </xf>
    <xf numFmtId="0" fontId="84" fillId="52" borderId="22" xfId="58" applyFont="1" applyFill="1" applyBorder="1" applyAlignment="1">
      <alignment horizontal="left" vertical="center" wrapText="1"/>
      <protection/>
    </xf>
    <xf numFmtId="49" fontId="84" fillId="52" borderId="22" xfId="58" applyNumberFormat="1" applyFont="1" applyFill="1" applyBorder="1" applyAlignment="1">
      <alignment horizontal="left" vertical="center" wrapText="1"/>
      <protection/>
    </xf>
    <xf numFmtId="15" fontId="9" fillId="54" borderId="22" xfId="58" applyNumberFormat="1" applyFont="1" applyFill="1" applyBorder="1" applyAlignment="1">
      <alignment horizontal="left" vertical="center" wrapText="1"/>
      <protection/>
    </xf>
    <xf numFmtId="49" fontId="9" fillId="54" borderId="22" xfId="58" applyNumberFormat="1" applyFont="1" applyFill="1" applyBorder="1" applyAlignment="1">
      <alignment horizontal="left" vertical="center" wrapText="1"/>
      <protection/>
    </xf>
    <xf numFmtId="49" fontId="9" fillId="54" borderId="22" xfId="58" applyNumberFormat="1" applyFont="1" applyFill="1" applyBorder="1" applyAlignment="1">
      <alignment horizontal="center" vertical="center" wrapText="1"/>
      <protection/>
    </xf>
    <xf numFmtId="43" fontId="9" fillId="54" borderId="23" xfId="52" applyFont="1" applyFill="1" applyBorder="1" applyAlignment="1">
      <alignment horizontal="right" vertical="center" wrapText="1"/>
    </xf>
    <xf numFmtId="0" fontId="8" fillId="54" borderId="22" xfId="58" applyFont="1" applyFill="1" applyBorder="1" applyAlignment="1">
      <alignment vertical="center" wrapText="1"/>
      <protection/>
    </xf>
    <xf numFmtId="15" fontId="9" fillId="55" borderId="22" xfId="58" applyNumberFormat="1" applyFont="1" applyFill="1" applyBorder="1" applyAlignment="1">
      <alignment horizontal="left" vertical="center" wrapText="1"/>
      <protection/>
    </xf>
    <xf numFmtId="49" fontId="9" fillId="55" borderId="22" xfId="58" applyNumberFormat="1" applyFont="1" applyFill="1" applyBorder="1" applyAlignment="1">
      <alignment horizontal="left" vertical="center" wrapText="1"/>
      <protection/>
    </xf>
    <xf numFmtId="49" fontId="9" fillId="55" borderId="22" xfId="58" applyNumberFormat="1" applyFont="1" applyFill="1" applyBorder="1" applyAlignment="1">
      <alignment horizontal="center" vertical="center" wrapText="1"/>
      <protection/>
    </xf>
    <xf numFmtId="43" fontId="9" fillId="55" borderId="23" xfId="52" applyFont="1" applyFill="1" applyBorder="1" applyAlignment="1">
      <alignment horizontal="right" vertical="center" wrapText="1"/>
    </xf>
    <xf numFmtId="0" fontId="8" fillId="55" borderId="22" xfId="58" applyFont="1" applyFill="1" applyBorder="1" applyAlignment="1">
      <alignment vertical="center" wrapText="1"/>
      <protection/>
    </xf>
    <xf numFmtId="15" fontId="9" fillId="56" borderId="22" xfId="58" applyNumberFormat="1" applyFont="1" applyFill="1" applyBorder="1" applyAlignment="1">
      <alignment horizontal="left" vertical="center" wrapText="1"/>
      <protection/>
    </xf>
    <xf numFmtId="49" fontId="9" fillId="56" borderId="22" xfId="58" applyNumberFormat="1" applyFont="1" applyFill="1" applyBorder="1" applyAlignment="1">
      <alignment horizontal="left" vertical="center" wrapText="1"/>
      <protection/>
    </xf>
    <xf numFmtId="49" fontId="9" fillId="56" borderId="22" xfId="58" applyNumberFormat="1" applyFont="1" applyFill="1" applyBorder="1" applyAlignment="1">
      <alignment horizontal="center" vertical="center" wrapText="1"/>
      <protection/>
    </xf>
    <xf numFmtId="43" fontId="9" fillId="56" borderId="23" xfId="52" applyFont="1" applyFill="1" applyBorder="1" applyAlignment="1">
      <alignment horizontal="right" vertical="center" wrapText="1"/>
    </xf>
    <xf numFmtId="0" fontId="8" fillId="56" borderId="22" xfId="58" applyFont="1" applyFill="1" applyBorder="1" applyAlignment="1">
      <alignment horizontal="left" vertical="center" wrapText="1"/>
      <protection/>
    </xf>
    <xf numFmtId="15" fontId="9" fillId="19" borderId="22" xfId="58" applyNumberFormat="1" applyFont="1" applyFill="1" applyBorder="1" applyAlignment="1">
      <alignment horizontal="left" vertical="center" wrapText="1"/>
      <protection/>
    </xf>
    <xf numFmtId="49" fontId="9" fillId="19" borderId="22" xfId="58" applyNumberFormat="1" applyFont="1" applyFill="1" applyBorder="1" applyAlignment="1">
      <alignment horizontal="left" vertical="center" wrapText="1"/>
      <protection/>
    </xf>
    <xf numFmtId="49" fontId="9" fillId="19" borderId="22" xfId="58" applyNumberFormat="1" applyFont="1" applyFill="1" applyBorder="1" applyAlignment="1">
      <alignment horizontal="center" vertical="center" wrapText="1"/>
      <protection/>
    </xf>
    <xf numFmtId="43" fontId="9" fillId="19" borderId="23" xfId="52" applyFont="1" applyFill="1" applyBorder="1" applyAlignment="1">
      <alignment horizontal="right" vertical="center" wrapText="1"/>
    </xf>
    <xf numFmtId="0" fontId="8" fillId="19" borderId="22" xfId="58" applyFont="1" applyFill="1" applyBorder="1" applyAlignment="1">
      <alignment vertical="center" wrapText="1"/>
      <protection/>
    </xf>
    <xf numFmtId="0" fontId="8" fillId="57" borderId="22" xfId="58" applyFont="1" applyFill="1" applyBorder="1" applyAlignment="1">
      <alignment horizontal="left"/>
      <protection/>
    </xf>
    <xf numFmtId="49" fontId="9" fillId="57" borderId="22" xfId="58" applyNumberFormat="1" applyFont="1" applyFill="1" applyBorder="1" applyAlignment="1">
      <alignment horizontal="left" vertical="center" wrapText="1"/>
      <protection/>
    </xf>
    <xf numFmtId="49" fontId="9" fillId="57" borderId="22" xfId="58" applyNumberFormat="1" applyFont="1" applyFill="1" applyBorder="1" applyAlignment="1">
      <alignment horizontal="center" vertical="center" wrapText="1"/>
      <protection/>
    </xf>
    <xf numFmtId="43" fontId="9" fillId="57" borderId="23" xfId="52" applyFont="1" applyFill="1" applyBorder="1" applyAlignment="1">
      <alignment horizontal="right" vertical="center" wrapText="1"/>
    </xf>
    <xf numFmtId="0" fontId="8" fillId="57" borderId="22" xfId="58" applyFont="1" applyFill="1" applyBorder="1" applyAlignment="1">
      <alignment vertical="center" wrapText="1"/>
      <protection/>
    </xf>
    <xf numFmtId="15" fontId="9" fillId="58" borderId="22" xfId="58" applyNumberFormat="1" applyFont="1" applyFill="1" applyBorder="1" applyAlignment="1">
      <alignment horizontal="left" vertical="center" wrapText="1"/>
      <protection/>
    </xf>
    <xf numFmtId="49" fontId="9" fillId="58" borderId="22" xfId="58" applyNumberFormat="1" applyFont="1" applyFill="1" applyBorder="1" applyAlignment="1">
      <alignment horizontal="left" vertical="center" wrapText="1"/>
      <protection/>
    </xf>
    <xf numFmtId="49" fontId="9" fillId="58" borderId="22" xfId="58" applyNumberFormat="1" applyFont="1" applyFill="1" applyBorder="1" applyAlignment="1">
      <alignment horizontal="center" vertical="center" wrapText="1"/>
      <protection/>
    </xf>
    <xf numFmtId="43" fontId="9" fillId="58" borderId="23" xfId="52" applyFont="1" applyFill="1" applyBorder="1" applyAlignment="1">
      <alignment horizontal="right" vertical="center" wrapText="1"/>
    </xf>
    <xf numFmtId="0" fontId="8" fillId="58" borderId="22" xfId="58" applyFont="1" applyFill="1" applyBorder="1" applyAlignment="1">
      <alignment vertical="center" wrapText="1"/>
      <protection/>
    </xf>
    <xf numFmtId="49" fontId="84" fillId="58" borderId="22" xfId="58" applyNumberFormat="1" applyFont="1" applyFill="1" applyBorder="1" applyAlignment="1">
      <alignment horizontal="left" vertical="center" wrapText="1"/>
      <protection/>
    </xf>
    <xf numFmtId="49" fontId="84" fillId="58" borderId="22" xfId="58" applyNumberFormat="1" applyFont="1" applyFill="1" applyBorder="1" applyAlignment="1">
      <alignment horizontal="center" vertical="center" wrapText="1"/>
      <protection/>
    </xf>
    <xf numFmtId="43" fontId="84" fillId="58" borderId="23" xfId="52" applyFont="1" applyFill="1" applyBorder="1" applyAlignment="1">
      <alignment horizontal="right" vertical="center" wrapText="1"/>
    </xf>
    <xf numFmtId="0" fontId="8" fillId="58" borderId="22" xfId="58" applyFont="1" applyFill="1" applyBorder="1" applyAlignment="1">
      <alignment horizontal="left" vertical="center" wrapText="1"/>
      <protection/>
    </xf>
    <xf numFmtId="0" fontId="8" fillId="59" borderId="22" xfId="58" applyFont="1" applyFill="1" applyBorder="1" applyAlignment="1">
      <alignment wrapText="1"/>
      <protection/>
    </xf>
    <xf numFmtId="49" fontId="9" fillId="59" borderId="22" xfId="58" applyNumberFormat="1" applyFont="1" applyFill="1" applyBorder="1" applyAlignment="1">
      <alignment horizontal="left" vertical="center" wrapText="1"/>
      <protection/>
    </xf>
    <xf numFmtId="49" fontId="9" fillId="59" borderId="22" xfId="58" applyNumberFormat="1" applyFont="1" applyFill="1" applyBorder="1" applyAlignment="1">
      <alignment horizontal="center" vertical="center" wrapText="1"/>
      <protection/>
    </xf>
    <xf numFmtId="43" fontId="9" fillId="59" borderId="23" xfId="52" applyFont="1" applyFill="1" applyBorder="1" applyAlignment="1">
      <alignment horizontal="right" vertical="center" wrapText="1"/>
    </xf>
    <xf numFmtId="0" fontId="8" fillId="59" borderId="22" xfId="58" applyFont="1" applyFill="1" applyBorder="1" applyAlignment="1">
      <alignment horizontal="left" vertical="center" wrapText="1"/>
      <protection/>
    </xf>
    <xf numFmtId="0" fontId="8" fillId="60" borderId="22" xfId="58" applyFont="1" applyFill="1" applyBorder="1" applyAlignment="1">
      <alignment horizontal="left"/>
      <protection/>
    </xf>
    <xf numFmtId="49" fontId="9" fillId="60" borderId="22" xfId="58" applyNumberFormat="1" applyFont="1" applyFill="1" applyBorder="1" applyAlignment="1">
      <alignment horizontal="left" vertical="center" wrapText="1"/>
      <protection/>
    </xf>
    <xf numFmtId="49" fontId="9" fillId="60" borderId="22" xfId="58" applyNumberFormat="1" applyFont="1" applyFill="1" applyBorder="1" applyAlignment="1">
      <alignment horizontal="center" vertical="center" wrapText="1"/>
      <protection/>
    </xf>
    <xf numFmtId="43" fontId="9" fillId="60" borderId="23" xfId="52" applyFont="1" applyFill="1" applyBorder="1" applyAlignment="1">
      <alignment horizontal="right" vertical="center" wrapText="1"/>
    </xf>
    <xf numFmtId="0" fontId="8" fillId="60" borderId="22" xfId="58" applyFont="1" applyFill="1" applyBorder="1" applyAlignment="1">
      <alignment vertical="center" wrapText="1"/>
      <protection/>
    </xf>
    <xf numFmtId="15" fontId="9" fillId="61" borderId="22" xfId="58" applyNumberFormat="1" applyFont="1" applyFill="1" applyBorder="1" applyAlignment="1">
      <alignment horizontal="left" vertical="center" wrapText="1"/>
      <protection/>
    </xf>
    <xf numFmtId="49" fontId="9" fillId="61" borderId="22" xfId="58" applyNumberFormat="1" applyFont="1" applyFill="1" applyBorder="1" applyAlignment="1">
      <alignment horizontal="left" vertical="center" wrapText="1"/>
      <protection/>
    </xf>
    <xf numFmtId="49" fontId="9" fillId="61" borderId="22" xfId="58" applyNumberFormat="1" applyFont="1" applyFill="1" applyBorder="1" applyAlignment="1">
      <alignment horizontal="center" vertical="center" wrapText="1"/>
      <protection/>
    </xf>
    <xf numFmtId="43" fontId="9" fillId="61" borderId="23" xfId="52" applyFont="1" applyFill="1" applyBorder="1" applyAlignment="1">
      <alignment horizontal="right" vertical="center" wrapText="1"/>
    </xf>
    <xf numFmtId="0" fontId="8" fillId="61" borderId="22" xfId="58" applyFont="1" applyFill="1" applyBorder="1" applyAlignment="1">
      <alignment vertical="center" wrapText="1"/>
      <protection/>
    </xf>
    <xf numFmtId="49" fontId="9" fillId="61" borderId="23" xfId="58" applyNumberFormat="1" applyFont="1" applyFill="1" applyBorder="1" applyAlignment="1">
      <alignment horizontal="right" vertical="center" wrapText="1"/>
      <protection/>
    </xf>
    <xf numFmtId="43" fontId="9" fillId="61" borderId="22" xfId="52" applyFont="1" applyFill="1" applyBorder="1" applyAlignment="1">
      <alignment horizontal="left" vertical="center" wrapText="1"/>
    </xf>
    <xf numFmtId="0" fontId="8" fillId="61" borderId="23" xfId="58" applyFont="1" applyFill="1" applyBorder="1" applyAlignment="1">
      <alignment vertical="center" wrapText="1"/>
      <protection/>
    </xf>
    <xf numFmtId="15" fontId="9" fillId="34" borderId="22" xfId="58" applyNumberFormat="1" applyFont="1" applyFill="1" applyBorder="1" applyAlignment="1">
      <alignment horizontal="left" vertical="center" wrapText="1"/>
      <protection/>
    </xf>
    <xf numFmtId="49" fontId="9" fillId="34" borderId="22" xfId="58" applyNumberFormat="1" applyFont="1" applyFill="1" applyBorder="1" applyAlignment="1">
      <alignment horizontal="left" vertical="center" wrapText="1"/>
      <protection/>
    </xf>
    <xf numFmtId="49" fontId="9" fillId="34" borderId="22" xfId="58" applyNumberFormat="1" applyFont="1" applyFill="1" applyBorder="1" applyAlignment="1">
      <alignment horizontal="center" vertical="center" wrapText="1"/>
      <protection/>
    </xf>
    <xf numFmtId="43" fontId="9" fillId="34" borderId="23" xfId="52" applyFont="1" applyFill="1" applyBorder="1" applyAlignment="1">
      <alignment horizontal="right" vertical="center" wrapText="1"/>
    </xf>
    <xf numFmtId="0" fontId="8" fillId="34" borderId="22" xfId="58" applyFont="1" applyFill="1" applyBorder="1" applyAlignment="1">
      <alignment vertical="center" wrapText="1"/>
      <protection/>
    </xf>
    <xf numFmtId="49" fontId="9" fillId="34" borderId="24" xfId="58" applyNumberFormat="1" applyFont="1" applyFill="1" applyBorder="1" applyAlignment="1">
      <alignment horizontal="left" vertical="center" wrapText="1"/>
      <protection/>
    </xf>
    <xf numFmtId="49" fontId="9" fillId="34" borderId="24" xfId="58" applyNumberFormat="1" applyFont="1" applyFill="1" applyBorder="1" applyAlignment="1">
      <alignment horizontal="center" vertical="center" wrapText="1"/>
      <protection/>
    </xf>
    <xf numFmtId="43" fontId="9" fillId="34" borderId="25" xfId="52" applyFont="1" applyFill="1" applyBorder="1" applyAlignment="1">
      <alignment horizontal="right" vertical="center" wrapText="1"/>
    </xf>
    <xf numFmtId="0" fontId="79" fillId="0" borderId="0" xfId="59" applyFont="1">
      <alignment/>
      <protection/>
    </xf>
    <xf numFmtId="0" fontId="61" fillId="0" borderId="0" xfId="59">
      <alignment/>
      <protection/>
    </xf>
    <xf numFmtId="0" fontId="8" fillId="0" borderId="0" xfId="58" applyFont="1" applyAlignment="1">
      <alignment vertical="center" wrapText="1"/>
      <protection/>
    </xf>
    <xf numFmtId="0" fontId="61" fillId="0" borderId="0" xfId="59" applyAlignment="1">
      <alignment horizontal="left"/>
      <protection/>
    </xf>
    <xf numFmtId="0" fontId="8" fillId="0" borderId="0" xfId="58" applyFont="1" applyAlignment="1">
      <alignment horizontal="center" vertical="center" wrapText="1"/>
      <protection/>
    </xf>
    <xf numFmtId="0" fontId="8" fillId="0" borderId="0" xfId="58" applyFont="1" applyAlignment="1">
      <alignment horizontal="left" vertical="center" wrapText="1"/>
      <protection/>
    </xf>
    <xf numFmtId="0" fontId="8" fillId="0" borderId="0" xfId="58" applyFont="1" applyBorder="1" applyAlignment="1">
      <alignment vertical="center" wrapText="1"/>
      <protection/>
    </xf>
    <xf numFmtId="0" fontId="10" fillId="38" borderId="0" xfId="59" applyFont="1" applyFill="1">
      <alignment/>
      <protection/>
    </xf>
    <xf numFmtId="0" fontId="43" fillId="38" borderId="0" xfId="59" applyFont="1" applyFill="1">
      <alignment/>
      <protection/>
    </xf>
    <xf numFmtId="49" fontId="10" fillId="38" borderId="0" xfId="59" applyNumberFormat="1" applyFont="1" applyFill="1">
      <alignment/>
      <protection/>
    </xf>
    <xf numFmtId="0" fontId="83" fillId="38" borderId="0" xfId="59" applyFont="1" applyFill="1">
      <alignment/>
      <protection/>
    </xf>
    <xf numFmtId="0" fontId="85" fillId="38" borderId="0" xfId="59" applyFont="1" applyFill="1">
      <alignment/>
      <protection/>
    </xf>
    <xf numFmtId="0" fontId="62" fillId="38" borderId="0" xfId="59" applyFont="1" applyFill="1">
      <alignment/>
      <protection/>
    </xf>
    <xf numFmtId="0" fontId="61" fillId="0" borderId="0" xfId="59" applyFont="1">
      <alignment/>
      <protection/>
    </xf>
    <xf numFmtId="4" fontId="33" fillId="35" borderId="12" xfId="56" applyNumberFormat="1" applyFont="1" applyFill="1" applyBorder="1" applyAlignment="1" applyProtection="1">
      <alignment vertical="top" wrapText="1"/>
      <protection locked="0"/>
    </xf>
    <xf numFmtId="184" fontId="36" fillId="2" borderId="12" xfId="51" applyNumberFormat="1" applyFont="1" applyFill="1" applyBorder="1" applyAlignment="1" applyProtection="1">
      <alignment vertical="top"/>
      <protection locked="0"/>
    </xf>
    <xf numFmtId="184" fontId="36" fillId="8" borderId="12" xfId="51" applyNumberFormat="1" applyFont="1" applyFill="1" applyBorder="1" applyAlignment="1" applyProtection="1">
      <alignment vertical="top"/>
      <protection locked="0"/>
    </xf>
    <xf numFmtId="184" fontId="36" fillId="38" borderId="17" xfId="51" applyNumberFormat="1" applyFont="1" applyFill="1" applyBorder="1" applyAlignment="1" applyProtection="1">
      <alignment vertical="top"/>
      <protection locked="0"/>
    </xf>
    <xf numFmtId="1" fontId="32" fillId="40" borderId="12" xfId="0" applyNumberFormat="1" applyFont="1" applyFill="1" applyBorder="1" applyAlignment="1">
      <alignment horizontal="center"/>
    </xf>
    <xf numFmtId="0" fontId="62" fillId="38" borderId="0" xfId="0" applyFont="1" applyFill="1" applyAlignment="1">
      <alignment/>
    </xf>
    <xf numFmtId="0" fontId="62" fillId="38" borderId="0" xfId="0" applyFont="1" applyFill="1" applyBorder="1" applyAlignment="1">
      <alignment/>
    </xf>
    <xf numFmtId="0" fontId="86" fillId="62" borderId="22" xfId="0" applyFont="1" applyFill="1" applyBorder="1" applyAlignment="1">
      <alignment horizontal="left" vertical="center" wrapText="1"/>
    </xf>
    <xf numFmtId="0" fontId="87" fillId="62" borderId="22" xfId="0" applyFont="1" applyFill="1" applyBorder="1" applyAlignment="1">
      <alignment horizontal="center" vertical="center"/>
    </xf>
    <xf numFmtId="0" fontId="85" fillId="38" borderId="0" xfId="0" applyFont="1" applyFill="1" applyAlignment="1">
      <alignment/>
    </xf>
    <xf numFmtId="0" fontId="10" fillId="38" borderId="0" xfId="0" applyFont="1" applyFill="1" applyAlignment="1">
      <alignment/>
    </xf>
    <xf numFmtId="0" fontId="43" fillId="38" borderId="0" xfId="0" applyFont="1" applyFill="1" applyAlignment="1">
      <alignment/>
    </xf>
    <xf numFmtId="0" fontId="31" fillId="38" borderId="0" xfId="0" applyFont="1" applyFill="1" applyBorder="1" applyAlignment="1">
      <alignment horizontal="justify" vertical="top" wrapText="1"/>
    </xf>
    <xf numFmtId="0" fontId="41" fillId="38" borderId="0" xfId="0" applyFont="1" applyFill="1" applyBorder="1" applyAlignment="1">
      <alignment vertical="top" wrapText="1"/>
    </xf>
    <xf numFmtId="4" fontId="41" fillId="38" borderId="0" xfId="0" applyNumberFormat="1" applyFont="1" applyFill="1" applyBorder="1" applyAlignment="1">
      <alignment vertical="top" wrapText="1"/>
    </xf>
    <xf numFmtId="0" fontId="0" fillId="38" borderId="0" xfId="0" applyFill="1" applyBorder="1" applyAlignment="1">
      <alignment/>
    </xf>
    <xf numFmtId="0" fontId="88" fillId="38" borderId="0" xfId="0" applyFont="1" applyFill="1" applyAlignment="1">
      <alignment/>
    </xf>
    <xf numFmtId="0" fontId="88" fillId="38" borderId="0" xfId="0" applyFont="1" applyFill="1" applyAlignment="1">
      <alignment horizontal="center" vertical="center"/>
    </xf>
    <xf numFmtId="0" fontId="88" fillId="38" borderId="0" xfId="0" applyFont="1" applyFill="1" applyAlignment="1">
      <alignment horizontal="left" vertical="center"/>
    </xf>
    <xf numFmtId="0" fontId="85" fillId="38" borderId="0" xfId="0" applyFont="1" applyFill="1" applyAlignment="1">
      <alignment horizontal="left" vertical="center"/>
    </xf>
    <xf numFmtId="0" fontId="88" fillId="38" borderId="0" xfId="0" applyFont="1" applyFill="1" applyAlignment="1">
      <alignment horizontal="left" vertical="center" wrapText="1"/>
    </xf>
    <xf numFmtId="0" fontId="31" fillId="0" borderId="26" xfId="0" applyFont="1" applyFill="1" applyBorder="1" applyAlignment="1">
      <alignment vertical="center" wrapText="1"/>
    </xf>
    <xf numFmtId="0" fontId="31" fillId="0" borderId="27" xfId="0" applyFont="1" applyFill="1" applyBorder="1" applyAlignment="1">
      <alignment vertical="center" wrapText="1"/>
    </xf>
    <xf numFmtId="0" fontId="31" fillId="0" borderId="28" xfId="0" applyFont="1" applyFill="1" applyBorder="1" applyAlignment="1">
      <alignment vertical="center" wrapText="1"/>
    </xf>
    <xf numFmtId="0" fontId="32" fillId="0" borderId="0" xfId="0" applyFont="1" applyFill="1" applyAlignment="1">
      <alignment/>
    </xf>
    <xf numFmtId="3" fontId="32" fillId="0" borderId="22" xfId="0" applyNumberFormat="1" applyFont="1" applyFill="1" applyBorder="1" applyAlignment="1" applyProtection="1">
      <alignment horizontal="right" vertical="top"/>
      <protection locked="0"/>
    </xf>
    <xf numFmtId="0" fontId="32" fillId="0" borderId="22" xfId="0" applyFont="1" applyFill="1" applyBorder="1" applyAlignment="1" applyProtection="1">
      <alignment vertical="top"/>
      <protection locked="0"/>
    </xf>
    <xf numFmtId="4" fontId="32" fillId="0" borderId="22" xfId="0" applyNumberFormat="1" applyFont="1" applyFill="1" applyBorder="1" applyAlignment="1" applyProtection="1">
      <alignment vertical="top"/>
      <protection/>
    </xf>
    <xf numFmtId="4" fontId="32" fillId="0" borderId="22" xfId="0" applyNumberFormat="1" applyFont="1" applyFill="1" applyBorder="1" applyAlignment="1" applyProtection="1">
      <alignment horizontal="right" vertical="top"/>
      <protection/>
    </xf>
    <xf numFmtId="4" fontId="32" fillId="0" borderId="22" xfId="0" applyNumberFormat="1" applyFont="1" applyFill="1" applyBorder="1" applyAlignment="1" applyProtection="1">
      <alignment horizontal="center" vertical="top"/>
      <protection locked="0"/>
    </xf>
    <xf numFmtId="0" fontId="32" fillId="0" borderId="0" xfId="0" applyNumberFormat="1" applyFont="1" applyFill="1" applyAlignment="1">
      <alignment/>
    </xf>
    <xf numFmtId="4" fontId="88" fillId="38" borderId="0" xfId="0" applyNumberFormat="1" applyFont="1" applyFill="1" applyAlignment="1">
      <alignment/>
    </xf>
    <xf numFmtId="0" fontId="88" fillId="0" borderId="0" xfId="0" applyFont="1" applyAlignment="1">
      <alignment/>
    </xf>
    <xf numFmtId="4" fontId="88" fillId="0" borderId="0" xfId="0" applyNumberFormat="1" applyFont="1" applyAlignment="1">
      <alignment/>
    </xf>
    <xf numFmtId="0" fontId="31" fillId="16" borderId="0" xfId="59" applyFont="1" applyFill="1" applyBorder="1" applyAlignment="1">
      <alignment horizontal="left"/>
      <protection/>
    </xf>
    <xf numFmtId="0" fontId="75" fillId="38" borderId="0" xfId="59" applyFont="1" applyFill="1">
      <alignment/>
      <protection/>
    </xf>
    <xf numFmtId="0" fontId="75" fillId="38" borderId="0" xfId="0" applyFont="1" applyFill="1" applyAlignment="1">
      <alignment/>
    </xf>
    <xf numFmtId="0" fontId="89" fillId="38" borderId="0" xfId="0" applyFont="1" applyFill="1" applyAlignment="1">
      <alignment/>
    </xf>
    <xf numFmtId="0" fontId="32" fillId="0" borderId="0" xfId="0" applyFont="1" applyBorder="1" applyAlignment="1">
      <alignment/>
    </xf>
    <xf numFmtId="0" fontId="31" fillId="0" borderId="0" xfId="0" applyFont="1" applyFill="1" applyBorder="1" applyAlignment="1">
      <alignment horizontal="left" indent="15"/>
    </xf>
    <xf numFmtId="0" fontId="32" fillId="0" borderId="0" xfId="0" applyFont="1" applyBorder="1" applyAlignment="1" applyProtection="1">
      <alignment/>
      <protection/>
    </xf>
    <xf numFmtId="0" fontId="32" fillId="0" borderId="0" xfId="0" applyFont="1" applyFill="1" applyBorder="1" applyAlignment="1" applyProtection="1">
      <alignment/>
      <protection/>
    </xf>
    <xf numFmtId="0" fontId="31" fillId="37" borderId="22" xfId="0" applyFont="1" applyFill="1" applyBorder="1" applyAlignment="1">
      <alignment horizontal="center" vertical="center" wrapText="1"/>
    </xf>
    <xf numFmtId="0" fontId="31" fillId="10" borderId="0" xfId="59" applyFont="1" applyFill="1" applyBorder="1" applyAlignment="1">
      <alignment horizontal="left"/>
      <protection/>
    </xf>
    <xf numFmtId="0" fontId="31" fillId="37" borderId="22" xfId="0" applyFont="1" applyFill="1" applyBorder="1" applyAlignment="1">
      <alignment vertical="center" wrapText="1"/>
    </xf>
    <xf numFmtId="4" fontId="31" fillId="37" borderId="22" xfId="0" applyNumberFormat="1" applyFont="1" applyFill="1" applyBorder="1" applyAlignment="1">
      <alignment vertical="center" wrapText="1"/>
    </xf>
    <xf numFmtId="0" fontId="31" fillId="16" borderId="0" xfId="0" applyFont="1" applyFill="1" applyBorder="1" applyAlignment="1">
      <alignment horizontal="justify" vertical="top" wrapText="1"/>
    </xf>
    <xf numFmtId="0" fontId="86" fillId="38" borderId="0" xfId="0" applyFont="1" applyFill="1" applyAlignment="1">
      <alignment/>
    </xf>
    <xf numFmtId="0" fontId="43" fillId="38" borderId="0" xfId="0" applyFont="1" applyFill="1" applyBorder="1" applyAlignment="1">
      <alignment/>
    </xf>
    <xf numFmtId="0" fontId="32" fillId="38" borderId="0" xfId="0" applyFont="1" applyFill="1" applyBorder="1" applyAlignment="1">
      <alignment/>
    </xf>
    <xf numFmtId="0" fontId="32" fillId="38" borderId="0" xfId="0" applyFont="1" applyFill="1" applyAlignment="1">
      <alignment/>
    </xf>
    <xf numFmtId="0" fontId="32" fillId="38" borderId="0" xfId="0" applyFont="1" applyFill="1" applyBorder="1" applyAlignment="1">
      <alignment/>
    </xf>
    <xf numFmtId="0" fontId="32" fillId="35" borderId="12" xfId="0" applyFont="1" applyFill="1" applyBorder="1" applyAlignment="1" applyProtection="1">
      <alignment horizontal="left"/>
      <protection locked="0"/>
    </xf>
    <xf numFmtId="0" fontId="86" fillId="62" borderId="22" xfId="0" applyFont="1" applyFill="1" applyBorder="1" applyAlignment="1" applyProtection="1">
      <alignment horizontal="left" vertical="center" wrapText="1"/>
      <protection locked="0"/>
    </xf>
    <xf numFmtId="0" fontId="79" fillId="0" borderId="22" xfId="0" applyFont="1" applyBorder="1" applyAlignment="1" applyProtection="1">
      <alignment/>
      <protection/>
    </xf>
    <xf numFmtId="0" fontId="90" fillId="0" borderId="22" xfId="0" applyFont="1" applyBorder="1" applyAlignment="1" applyProtection="1">
      <alignment/>
      <protection/>
    </xf>
    <xf numFmtId="0" fontId="90" fillId="0" borderId="22" xfId="0" applyFont="1" applyBorder="1" applyAlignment="1" applyProtection="1">
      <alignment horizontal="center" vertical="center"/>
      <protection/>
    </xf>
    <xf numFmtId="0" fontId="90" fillId="0" borderId="22" xfId="0" applyFont="1" applyBorder="1" applyAlignment="1" applyProtection="1">
      <alignment horizontal="left" vertical="center"/>
      <protection/>
    </xf>
    <xf numFmtId="0" fontId="86" fillId="62" borderId="22" xfId="0" applyFont="1" applyFill="1" applyBorder="1" applyAlignment="1" applyProtection="1">
      <alignment horizontal="center" vertical="center"/>
      <protection locked="0"/>
    </xf>
    <xf numFmtId="0" fontId="86" fillId="38" borderId="22" xfId="0" applyFont="1" applyFill="1" applyBorder="1" applyAlignment="1" applyProtection="1">
      <alignment horizontal="left" vertical="center" wrapText="1"/>
      <protection locked="0"/>
    </xf>
    <xf numFmtId="0" fontId="86" fillId="38" borderId="22" xfId="0" applyFont="1" applyFill="1" applyBorder="1" applyAlignment="1" applyProtection="1">
      <alignment horizontal="center" vertical="center"/>
      <protection locked="0"/>
    </xf>
    <xf numFmtId="0" fontId="32" fillId="62" borderId="22" xfId="0" applyFont="1" applyFill="1" applyBorder="1" applyAlignment="1" applyProtection="1">
      <alignment horizontal="left" vertical="center" wrapText="1"/>
      <protection locked="0"/>
    </xf>
    <xf numFmtId="0" fontId="32" fillId="38" borderId="22" xfId="0" applyFont="1" applyFill="1" applyBorder="1" applyAlignment="1" applyProtection="1">
      <alignment horizontal="left" vertical="center" wrapText="1"/>
      <protection locked="0"/>
    </xf>
    <xf numFmtId="0" fontId="62" fillId="38" borderId="0" xfId="59" applyFont="1" applyFill="1" applyBorder="1">
      <alignment/>
      <protection/>
    </xf>
    <xf numFmtId="0" fontId="82" fillId="0" borderId="0" xfId="0" applyFont="1" applyBorder="1" applyAlignment="1">
      <alignment/>
    </xf>
    <xf numFmtId="0" fontId="83" fillId="38" borderId="0" xfId="0" applyFont="1" applyFill="1" applyBorder="1" applyAlignment="1">
      <alignment/>
    </xf>
    <xf numFmtId="0" fontId="89" fillId="38" borderId="0" xfId="0" applyFont="1" applyFill="1" applyAlignment="1">
      <alignment vertical="center"/>
    </xf>
    <xf numFmtId="0" fontId="32" fillId="38" borderId="0" xfId="0" applyFont="1" applyFill="1" applyAlignment="1">
      <alignment vertical="center"/>
    </xf>
    <xf numFmtId="0" fontId="32" fillId="38" borderId="0" xfId="0" applyFont="1" applyFill="1" applyBorder="1" applyAlignment="1">
      <alignment vertical="center"/>
    </xf>
    <xf numFmtId="0" fontId="83" fillId="38" borderId="0" xfId="0" applyFont="1" applyFill="1" applyAlignment="1">
      <alignment vertical="center"/>
    </xf>
    <xf numFmtId="0" fontId="86" fillId="62" borderId="22" xfId="0" applyFont="1" applyFill="1" applyBorder="1" applyAlignment="1" applyProtection="1">
      <alignment horizontal="center" vertical="center" wrapText="1"/>
      <protection locked="0"/>
    </xf>
    <xf numFmtId="0" fontId="86" fillId="38" borderId="22" xfId="0" applyFont="1" applyFill="1" applyBorder="1" applyAlignment="1" applyProtection="1">
      <alignment horizontal="center" vertical="center" wrapText="1"/>
      <protection locked="0"/>
    </xf>
    <xf numFmtId="0" fontId="79" fillId="0" borderId="22" xfId="0" applyFont="1" applyBorder="1" applyAlignment="1" applyProtection="1">
      <alignment horizontal="center"/>
      <protection/>
    </xf>
    <xf numFmtId="0" fontId="62" fillId="38" borderId="0" xfId="0" applyFont="1" applyFill="1" applyAlignment="1">
      <alignment horizontal="center"/>
    </xf>
    <xf numFmtId="0" fontId="62" fillId="38" borderId="0" xfId="59" applyFont="1" applyFill="1" applyAlignment="1">
      <alignment horizontal="center"/>
      <protection/>
    </xf>
    <xf numFmtId="0" fontId="61" fillId="0" borderId="0" xfId="59" applyFont="1" applyAlignment="1">
      <alignment horizontal="center"/>
      <protection/>
    </xf>
    <xf numFmtId="0" fontId="87" fillId="62" borderId="22" xfId="0" applyFont="1" applyFill="1" applyBorder="1" applyAlignment="1" applyProtection="1">
      <alignment horizontal="left" vertical="center" wrapText="1"/>
      <protection locked="0"/>
    </xf>
    <xf numFmtId="0" fontId="87" fillId="38" borderId="22" xfId="0" applyFont="1" applyFill="1" applyBorder="1" applyAlignment="1" applyProtection="1">
      <alignment horizontal="left" vertical="center" wrapText="1"/>
      <protection locked="0"/>
    </xf>
    <xf numFmtId="0" fontId="87" fillId="38" borderId="22" xfId="0" applyFont="1" applyFill="1" applyBorder="1" applyAlignment="1" applyProtection="1">
      <alignment horizontal="center" vertical="center" wrapText="1"/>
      <protection locked="0"/>
    </xf>
    <xf numFmtId="0" fontId="87" fillId="38" borderId="22" xfId="0" applyFont="1" applyFill="1" applyBorder="1" applyAlignment="1" applyProtection="1">
      <alignment horizontal="center" vertical="center"/>
      <protection locked="0"/>
    </xf>
    <xf numFmtId="0" fontId="91" fillId="38" borderId="0" xfId="0" applyFont="1" applyFill="1" applyAlignment="1">
      <alignment/>
    </xf>
    <xf numFmtId="0" fontId="31" fillId="38" borderId="0" xfId="0" applyFont="1" applyFill="1" applyAlignment="1">
      <alignment/>
    </xf>
    <xf numFmtId="0" fontId="31" fillId="38" borderId="0" xfId="0" applyFont="1" applyFill="1" applyBorder="1" applyAlignment="1">
      <alignment/>
    </xf>
    <xf numFmtId="0" fontId="92" fillId="38" borderId="0" xfId="0" applyFont="1" applyFill="1" applyAlignment="1">
      <alignment/>
    </xf>
    <xf numFmtId="10" fontId="31" fillId="38" borderId="20" xfId="0" applyNumberFormat="1" applyFont="1" applyFill="1" applyBorder="1" applyAlignment="1" applyProtection="1">
      <alignment horizontal="center"/>
      <protection locked="0"/>
    </xf>
    <xf numFmtId="9" fontId="31" fillId="38" borderId="20" xfId="0" applyNumberFormat="1" applyFont="1" applyFill="1" applyBorder="1" applyAlignment="1" applyProtection="1">
      <alignment horizontal="center"/>
      <protection locked="0"/>
    </xf>
    <xf numFmtId="2" fontId="32" fillId="35" borderId="12" xfId="0" applyNumberFormat="1" applyFont="1" applyFill="1" applyBorder="1" applyAlignment="1" applyProtection="1">
      <alignment horizontal="center"/>
      <protection locked="0"/>
    </xf>
    <xf numFmtId="0" fontId="11" fillId="0" borderId="22" xfId="0" applyFont="1" applyBorder="1" applyAlignment="1">
      <alignment horizontal="left" vertical="center" wrapText="1"/>
    </xf>
    <xf numFmtId="0" fontId="32" fillId="0" borderId="22" xfId="0" applyFont="1" applyBorder="1" applyAlignment="1" applyProtection="1">
      <alignment vertical="top"/>
      <protection locked="0"/>
    </xf>
    <xf numFmtId="3" fontId="32" fillId="0" borderId="22" xfId="0" applyNumberFormat="1" applyFont="1" applyBorder="1" applyAlignment="1" applyProtection="1">
      <alignment horizontal="right" vertical="top"/>
      <protection locked="0"/>
    </xf>
    <xf numFmtId="4" fontId="32" fillId="0" borderId="22" xfId="0" applyNumberFormat="1" applyFont="1" applyBorder="1" applyAlignment="1">
      <alignment vertical="top"/>
    </xf>
    <xf numFmtId="4" fontId="32" fillId="0" borderId="22" xfId="0" applyNumberFormat="1" applyFont="1" applyBorder="1" applyAlignment="1">
      <alignment horizontal="right" vertical="top"/>
    </xf>
    <xf numFmtId="4" fontId="32" fillId="0" borderId="22" xfId="0" applyNumberFormat="1" applyFont="1" applyBorder="1" applyAlignment="1" applyProtection="1">
      <alignment horizontal="center" vertical="top"/>
      <protection locked="0"/>
    </xf>
    <xf numFmtId="0" fontId="86" fillId="63" borderId="22" xfId="0" applyFont="1" applyFill="1" applyBorder="1" applyAlignment="1" applyProtection="1">
      <alignment horizontal="left" vertical="center" wrapText="1"/>
      <protection locked="0"/>
    </xf>
    <xf numFmtId="0" fontId="86" fillId="63" borderId="22" xfId="0" applyFont="1" applyFill="1" applyBorder="1" applyAlignment="1" applyProtection="1">
      <alignment horizontal="center" vertical="center"/>
      <protection locked="0"/>
    </xf>
    <xf numFmtId="0" fontId="87" fillId="63" borderId="22" xfId="0" applyFont="1" applyFill="1" applyBorder="1" applyAlignment="1">
      <alignment horizontal="center" vertical="center"/>
    </xf>
    <xf numFmtId="0" fontId="86" fillId="52" borderId="22" xfId="0" applyFont="1" applyFill="1" applyBorder="1" applyAlignment="1" applyProtection="1">
      <alignment horizontal="left" vertical="center" wrapText="1"/>
      <protection locked="0"/>
    </xf>
    <xf numFmtId="0" fontId="86" fillId="52" borderId="22" xfId="0" applyFont="1" applyFill="1" applyBorder="1" applyAlignment="1" applyProtection="1">
      <alignment horizontal="center" vertical="center"/>
      <protection locked="0"/>
    </xf>
    <xf numFmtId="0" fontId="61" fillId="63" borderId="22" xfId="61" applyFont="1" applyFill="1" applyBorder="1" applyAlignment="1" applyProtection="1">
      <alignment horizontal="left" vertical="center" wrapText="1"/>
      <protection locked="0"/>
    </xf>
    <xf numFmtId="0" fontId="32" fillId="63" borderId="22" xfId="0" applyFont="1" applyFill="1" applyBorder="1" applyAlignment="1" applyProtection="1">
      <alignment horizontal="left" vertical="center" wrapText="1"/>
      <protection locked="0"/>
    </xf>
    <xf numFmtId="0" fontId="32" fillId="63" borderId="22" xfId="0" applyFont="1" applyFill="1" applyBorder="1" applyAlignment="1" applyProtection="1">
      <alignment horizontal="center" vertical="center"/>
      <protection locked="0"/>
    </xf>
    <xf numFmtId="0" fontId="31" fillId="63" borderId="22" xfId="0" applyFont="1" applyFill="1" applyBorder="1" applyAlignment="1">
      <alignment horizontal="center" vertical="center"/>
    </xf>
    <xf numFmtId="0" fontId="31" fillId="16" borderId="16" xfId="58" applyFont="1" applyFill="1" applyBorder="1" applyAlignment="1">
      <alignment horizontal="left"/>
      <protection/>
    </xf>
    <xf numFmtId="0" fontId="31" fillId="16" borderId="0" xfId="58" applyFont="1" applyFill="1" applyAlignment="1">
      <alignment horizontal="center"/>
      <protection/>
    </xf>
    <xf numFmtId="0" fontId="31" fillId="4" borderId="16" xfId="58" applyFont="1" applyFill="1" applyBorder="1" applyProtection="1">
      <alignment/>
      <protection locked="0"/>
    </xf>
    <xf numFmtId="0" fontId="31" fillId="4" borderId="0" xfId="58" applyFont="1" applyFill="1" applyProtection="1">
      <alignment/>
      <protection locked="0"/>
    </xf>
    <xf numFmtId="0" fontId="32" fillId="4" borderId="0" xfId="58" applyFont="1" applyFill="1" applyProtection="1">
      <alignment/>
      <protection locked="0"/>
    </xf>
    <xf numFmtId="4" fontId="33" fillId="40" borderId="12" xfId="56" applyNumberFormat="1" applyFont="1" applyFill="1" applyBorder="1" applyAlignment="1">
      <alignment horizontal="right" vertical="top" wrapText="1"/>
      <protection/>
    </xf>
    <xf numFmtId="4" fontId="33" fillId="40" borderId="14" xfId="56" applyNumberFormat="1" applyFont="1" applyFill="1" applyBorder="1" applyAlignment="1">
      <alignment horizontal="right" vertical="top" wrapText="1"/>
      <protection/>
    </xf>
    <xf numFmtId="4" fontId="31" fillId="37" borderId="11" xfId="56" applyNumberFormat="1" applyFont="1" applyFill="1" applyBorder="1" applyAlignment="1">
      <alignment vertical="top" wrapText="1"/>
      <protection/>
    </xf>
    <xf numFmtId="0" fontId="61" fillId="38" borderId="0" xfId="56" applyFill="1" applyProtection="1">
      <alignment/>
      <protection locked="0"/>
    </xf>
    <xf numFmtId="0" fontId="93" fillId="64" borderId="16" xfId="58" applyFont="1" applyFill="1" applyBorder="1" applyAlignment="1" applyProtection="1">
      <alignment horizontal="left"/>
      <protection locked="0"/>
    </xf>
    <xf numFmtId="0" fontId="94" fillId="64" borderId="0" xfId="58" applyFont="1" applyFill="1">
      <alignment/>
      <protection/>
    </xf>
    <xf numFmtId="0" fontId="94" fillId="64" borderId="29" xfId="58" applyFont="1" applyFill="1" applyBorder="1">
      <alignment/>
      <protection/>
    </xf>
    <xf numFmtId="0" fontId="38" fillId="40" borderId="16" xfId="58" applyFont="1" applyFill="1" applyBorder="1" applyAlignment="1">
      <alignment horizontal="left"/>
      <protection/>
    </xf>
    <xf numFmtId="0" fontId="38" fillId="40" borderId="0" xfId="58" applyFont="1" applyFill="1">
      <alignment/>
      <protection/>
    </xf>
    <xf numFmtId="0" fontId="3" fillId="40" borderId="0" xfId="58" applyFont="1" applyFill="1">
      <alignment/>
      <protection/>
    </xf>
    <xf numFmtId="4" fontId="38" fillId="40" borderId="0" xfId="58" applyNumberFormat="1" applyFont="1" applyFill="1">
      <alignment/>
      <protection/>
    </xf>
    <xf numFmtId="4" fontId="38" fillId="40" borderId="0" xfId="58" applyNumberFormat="1" applyFont="1" applyFill="1" applyProtection="1">
      <alignment/>
      <protection locked="0"/>
    </xf>
    <xf numFmtId="0" fontId="0" fillId="40" borderId="29" xfId="58" applyFill="1" applyBorder="1">
      <alignment/>
      <protection/>
    </xf>
    <xf numFmtId="4" fontId="38" fillId="40" borderId="30" xfId="58" applyNumberFormat="1" applyFont="1" applyFill="1" applyBorder="1">
      <alignment/>
      <protection/>
    </xf>
    <xf numFmtId="0" fontId="54" fillId="37" borderId="16" xfId="58" applyFont="1" applyFill="1" applyBorder="1" applyAlignment="1">
      <alignment horizontal="left"/>
      <protection/>
    </xf>
    <xf numFmtId="0" fontId="38" fillId="37" borderId="0" xfId="58" applyFont="1" applyFill="1">
      <alignment/>
      <protection/>
    </xf>
    <xf numFmtId="0" fontId="3" fillId="37" borderId="0" xfId="58" applyFont="1" applyFill="1">
      <alignment/>
      <protection/>
    </xf>
    <xf numFmtId="4" fontId="54" fillId="37" borderId="31" xfId="58" applyNumberFormat="1" applyFont="1" applyFill="1" applyBorder="1">
      <alignment/>
      <protection/>
    </xf>
    <xf numFmtId="4" fontId="38" fillId="37" borderId="0" xfId="58" applyNumberFormat="1" applyFont="1" applyFill="1" applyProtection="1">
      <alignment/>
      <protection locked="0"/>
    </xf>
    <xf numFmtId="0" fontId="0" fillId="37" borderId="29" xfId="58" applyFill="1" applyBorder="1">
      <alignment/>
      <protection/>
    </xf>
    <xf numFmtId="0" fontId="54" fillId="64" borderId="16" xfId="58" applyFont="1" applyFill="1" applyBorder="1" applyProtection="1">
      <alignment/>
      <protection locked="0"/>
    </xf>
    <xf numFmtId="0" fontId="54" fillId="64" borderId="0" xfId="58" applyFont="1" applyFill="1" applyProtection="1">
      <alignment/>
      <protection locked="0"/>
    </xf>
    <xf numFmtId="0" fontId="54" fillId="64" borderId="29" xfId="58" applyFont="1" applyFill="1" applyBorder="1" applyProtection="1">
      <alignment/>
      <protection locked="0"/>
    </xf>
    <xf numFmtId="0" fontId="55" fillId="33" borderId="11" xfId="58" applyFont="1" applyFill="1" applyBorder="1" applyAlignment="1">
      <alignment horizontal="center" vertical="center" wrapText="1"/>
      <protection/>
    </xf>
    <xf numFmtId="0" fontId="95" fillId="39" borderId="15" xfId="56" applyFont="1" applyFill="1" applyBorder="1" applyAlignment="1">
      <alignment vertical="top"/>
      <protection/>
    </xf>
    <xf numFmtId="0" fontId="36" fillId="39" borderId="15" xfId="56" applyFont="1" applyFill="1" applyBorder="1" applyAlignment="1">
      <alignment horizontal="center" vertical="top"/>
      <protection/>
    </xf>
    <xf numFmtId="0" fontId="36" fillId="39" borderId="15" xfId="56" applyFont="1" applyFill="1" applyBorder="1" applyAlignment="1">
      <alignment vertical="top"/>
      <protection/>
    </xf>
    <xf numFmtId="0" fontId="95" fillId="8" borderId="12" xfId="56" applyFont="1" applyFill="1" applyBorder="1">
      <alignment/>
      <protection/>
    </xf>
    <xf numFmtId="0" fontId="36" fillId="8" borderId="12" xfId="56" applyFont="1" applyFill="1" applyBorder="1" applyAlignment="1">
      <alignment horizontal="center"/>
      <protection/>
    </xf>
    <xf numFmtId="0" fontId="36" fillId="8" borderId="12" xfId="56" applyFont="1" applyFill="1" applyBorder="1" applyAlignment="1">
      <alignment horizontal="center" vertical="top"/>
      <protection/>
    </xf>
    <xf numFmtId="0" fontId="36" fillId="8" borderId="12" xfId="58" applyFont="1" applyFill="1" applyBorder="1">
      <alignment/>
      <protection/>
    </xf>
    <xf numFmtId="0" fontId="95" fillId="2" borderId="12" xfId="56" applyFont="1" applyFill="1" applyBorder="1" applyAlignment="1">
      <alignment vertical="top"/>
      <protection/>
    </xf>
    <xf numFmtId="0" fontId="36" fillId="2" borderId="12" xfId="56" applyFont="1" applyFill="1" applyBorder="1" applyAlignment="1">
      <alignment horizontal="center" vertical="top"/>
      <protection/>
    </xf>
    <xf numFmtId="0" fontId="36" fillId="2" borderId="12" xfId="58" applyFont="1" applyFill="1" applyBorder="1" applyAlignment="1">
      <alignment vertical="top"/>
      <protection/>
    </xf>
    <xf numFmtId="0" fontId="95" fillId="38" borderId="12" xfId="56" applyFont="1" applyFill="1" applyBorder="1" applyAlignment="1">
      <alignment vertical="top"/>
      <protection/>
    </xf>
    <xf numFmtId="0" fontId="36" fillId="38" borderId="12" xfId="56" applyFont="1" applyFill="1" applyBorder="1" applyAlignment="1">
      <alignment horizontal="center" vertical="top"/>
      <protection/>
    </xf>
    <xf numFmtId="0" fontId="36" fillId="38" borderId="12" xfId="58" applyFont="1" applyFill="1" applyBorder="1" applyAlignment="1">
      <alignment vertical="top"/>
      <protection/>
    </xf>
    <xf numFmtId="0" fontId="81" fillId="38" borderId="12" xfId="56" applyFont="1" applyFill="1" applyBorder="1" applyAlignment="1">
      <alignment vertical="top"/>
      <protection/>
    </xf>
    <xf numFmtId="0" fontId="35" fillId="38" borderId="12" xfId="56" applyFont="1" applyFill="1" applyBorder="1" applyAlignment="1">
      <alignment horizontal="center" vertical="top"/>
      <protection/>
    </xf>
    <xf numFmtId="0" fontId="35" fillId="38" borderId="12" xfId="56" applyFont="1" applyFill="1" applyBorder="1" applyAlignment="1">
      <alignment vertical="top"/>
      <protection/>
    </xf>
    <xf numFmtId="0" fontId="35" fillId="38" borderId="12" xfId="58" applyFont="1" applyFill="1" applyBorder="1" applyAlignment="1">
      <alignment vertical="top"/>
      <protection/>
    </xf>
    <xf numFmtId="0" fontId="35" fillId="38" borderId="12" xfId="58" applyFont="1" applyFill="1" applyBorder="1" applyAlignment="1" applyProtection="1">
      <alignment vertical="top"/>
      <protection locked="0"/>
    </xf>
    <xf numFmtId="0" fontId="35" fillId="38" borderId="12" xfId="58" applyFont="1" applyFill="1" applyBorder="1" applyAlignment="1">
      <alignment vertical="top" wrapText="1"/>
      <protection/>
    </xf>
    <xf numFmtId="0" fontId="36" fillId="38" borderId="12" xfId="56" applyFont="1" applyFill="1" applyBorder="1" applyAlignment="1">
      <alignment vertical="top"/>
      <protection/>
    </xf>
    <xf numFmtId="0" fontId="81" fillId="38" borderId="12" xfId="56" applyFont="1" applyFill="1" applyBorder="1">
      <alignment/>
      <protection/>
    </xf>
    <xf numFmtId="0" fontId="35" fillId="38" borderId="12" xfId="58" applyFont="1" applyFill="1" applyBorder="1">
      <alignment/>
      <protection/>
    </xf>
    <xf numFmtId="0" fontId="81" fillId="38" borderId="17" xfId="56" applyFont="1" applyFill="1" applyBorder="1" applyAlignment="1">
      <alignment vertical="top"/>
      <protection/>
    </xf>
    <xf numFmtId="0" fontId="35" fillId="38" borderId="17" xfId="56" applyFont="1" applyFill="1" applyBorder="1" applyAlignment="1">
      <alignment horizontal="center" vertical="top"/>
      <protection/>
    </xf>
    <xf numFmtId="0" fontId="35" fillId="38" borderId="17" xfId="58" applyFont="1" applyFill="1" applyBorder="1" applyAlignment="1">
      <alignment vertical="top"/>
      <protection/>
    </xf>
    <xf numFmtId="0" fontId="95" fillId="38" borderId="12" xfId="56" applyFont="1" applyFill="1" applyBorder="1">
      <alignment/>
      <protection/>
    </xf>
    <xf numFmtId="0" fontId="36" fillId="38" borderId="12" xfId="58" applyFont="1" applyFill="1" applyBorder="1">
      <alignment/>
      <protection/>
    </xf>
    <xf numFmtId="0" fontId="81" fillId="38" borderId="17" xfId="56" applyFont="1" applyFill="1" applyBorder="1">
      <alignment/>
      <protection/>
    </xf>
    <xf numFmtId="0" fontId="35" fillId="38" borderId="17" xfId="58" applyFont="1" applyFill="1" applyBorder="1">
      <alignment/>
      <protection/>
    </xf>
    <xf numFmtId="0" fontId="35" fillId="38" borderId="12" xfId="58" applyFont="1" applyFill="1" applyBorder="1" applyAlignment="1">
      <alignment wrapText="1"/>
      <protection/>
    </xf>
    <xf numFmtId="0" fontId="35" fillId="38" borderId="12" xfId="56" applyFont="1" applyFill="1" applyBorder="1" applyAlignment="1">
      <alignment vertical="top" wrapText="1"/>
      <protection/>
    </xf>
    <xf numFmtId="0" fontId="95" fillId="38" borderId="12" xfId="56" applyFont="1" applyFill="1" applyBorder="1" applyAlignment="1">
      <alignment horizontal="right" vertical="top"/>
      <protection/>
    </xf>
    <xf numFmtId="0" fontId="36" fillId="38" borderId="12" xfId="56" applyFont="1" applyFill="1" applyBorder="1" applyAlignment="1">
      <alignment vertical="top" wrapText="1"/>
      <protection/>
    </xf>
    <xf numFmtId="0" fontId="35" fillId="38" borderId="12" xfId="56" applyFont="1" applyFill="1" applyBorder="1" applyAlignment="1">
      <alignment horizontal="right" vertical="top"/>
      <protection/>
    </xf>
    <xf numFmtId="0" fontId="35" fillId="38" borderId="17" xfId="56" applyFont="1" applyFill="1" applyBorder="1" applyAlignment="1">
      <alignment vertical="top"/>
      <protection/>
    </xf>
    <xf numFmtId="0" fontId="81" fillId="38" borderId="12" xfId="56" applyFont="1" applyFill="1" applyBorder="1" applyAlignment="1">
      <alignment horizontal="center" vertical="center"/>
      <protection/>
    </xf>
    <xf numFmtId="0" fontId="35" fillId="38" borderId="12" xfId="56" applyFont="1" applyFill="1" applyBorder="1" applyAlignment="1">
      <alignment horizontal="center" vertical="center"/>
      <protection/>
    </xf>
    <xf numFmtId="0" fontId="36" fillId="38" borderId="12" xfId="58" applyFont="1" applyFill="1" applyBorder="1" applyAlignment="1">
      <alignment vertical="top" wrapText="1"/>
      <protection/>
    </xf>
    <xf numFmtId="0" fontId="35" fillId="38" borderId="12" xfId="58" applyFont="1" applyFill="1" applyBorder="1" applyAlignment="1" applyProtection="1">
      <alignment vertical="top" wrapText="1"/>
      <protection locked="0"/>
    </xf>
    <xf numFmtId="0" fontId="95" fillId="38" borderId="17" xfId="56" applyFont="1" applyFill="1" applyBorder="1">
      <alignment/>
      <protection/>
    </xf>
    <xf numFmtId="0" fontId="36" fillId="38" borderId="17" xfId="56" applyFont="1" applyFill="1" applyBorder="1" applyAlignment="1">
      <alignment horizontal="center" vertical="top"/>
      <protection/>
    </xf>
    <xf numFmtId="0" fontId="36" fillId="38" borderId="17" xfId="58" applyFont="1" applyFill="1" applyBorder="1" applyAlignment="1">
      <alignment vertical="top" wrapText="1"/>
      <protection/>
    </xf>
    <xf numFmtId="0" fontId="95" fillId="38" borderId="17" xfId="56" applyFont="1" applyFill="1" applyBorder="1" applyAlignment="1">
      <alignment vertical="top"/>
      <protection/>
    </xf>
    <xf numFmtId="0" fontId="36" fillId="38" borderId="17" xfId="56" applyFont="1" applyFill="1" applyBorder="1" applyAlignment="1">
      <alignment vertical="top"/>
      <protection/>
    </xf>
    <xf numFmtId="0" fontId="35" fillId="38" borderId="17" xfId="58" applyFont="1" applyFill="1" applyBorder="1" applyAlignment="1">
      <alignment vertical="top" wrapText="1"/>
      <protection/>
    </xf>
    <xf numFmtId="0" fontId="81" fillId="38" borderId="17" xfId="58" applyFont="1" applyFill="1" applyBorder="1" applyProtection="1">
      <alignment/>
      <protection locked="0"/>
    </xf>
    <xf numFmtId="184" fontId="35" fillId="38" borderId="12" xfId="51" applyNumberFormat="1" applyFont="1" applyFill="1" applyBorder="1" applyAlignment="1" applyProtection="1">
      <alignment vertical="top"/>
      <protection/>
    </xf>
    <xf numFmtId="0" fontId="36" fillId="38" borderId="17" xfId="58" applyFont="1" applyFill="1" applyBorder="1" applyAlignment="1">
      <alignment vertical="top"/>
      <protection/>
    </xf>
    <xf numFmtId="0" fontId="35" fillId="38" borderId="17" xfId="58" applyFont="1" applyFill="1" applyBorder="1" applyAlignment="1">
      <alignment wrapText="1"/>
      <protection/>
    </xf>
    <xf numFmtId="0" fontId="81" fillId="38" borderId="12" xfId="56" applyFont="1" applyFill="1" applyBorder="1" applyAlignment="1">
      <alignment horizontal="right" vertical="top"/>
      <protection/>
    </xf>
    <xf numFmtId="0" fontId="86" fillId="62" borderId="32" xfId="0" applyFont="1" applyFill="1" applyBorder="1" applyAlignment="1" applyProtection="1">
      <alignment horizontal="center" vertical="center"/>
      <protection locked="0"/>
    </xf>
    <xf numFmtId="0" fontId="83" fillId="38" borderId="22" xfId="0" applyFont="1" applyFill="1" applyBorder="1" applyAlignment="1">
      <alignment/>
    </xf>
    <xf numFmtId="0" fontId="79" fillId="38" borderId="0" xfId="0" applyFont="1" applyFill="1" applyBorder="1" applyAlignment="1">
      <alignment horizontal="center"/>
    </xf>
    <xf numFmtId="0" fontId="61" fillId="38" borderId="0" xfId="0" applyFont="1" applyFill="1" applyBorder="1" applyAlignment="1">
      <alignment/>
    </xf>
    <xf numFmtId="0" fontId="43" fillId="38" borderId="0" xfId="59" applyFont="1" applyFill="1" applyAlignment="1">
      <alignment horizontal="left"/>
      <protection/>
    </xf>
    <xf numFmtId="0" fontId="62" fillId="38" borderId="0" xfId="59" applyFont="1" applyFill="1" applyAlignment="1">
      <alignment horizontal="left"/>
      <protection/>
    </xf>
    <xf numFmtId="0" fontId="31" fillId="37" borderId="22" xfId="0" applyFont="1" applyFill="1" applyBorder="1" applyAlignment="1">
      <alignment horizontal="left" vertical="center" wrapText="1"/>
    </xf>
    <xf numFmtId="0" fontId="86" fillId="62" borderId="22" xfId="0" applyFont="1" applyFill="1" applyBorder="1" applyAlignment="1" applyProtection="1">
      <alignment horizontal="left"/>
      <protection locked="0"/>
    </xf>
    <xf numFmtId="0" fontId="86" fillId="38" borderId="22" xfId="0" applyFont="1" applyFill="1" applyBorder="1" applyAlignment="1" applyProtection="1">
      <alignment horizontal="left"/>
      <protection locked="0"/>
    </xf>
    <xf numFmtId="0" fontId="87" fillId="38" borderId="22" xfId="0" applyFont="1" applyFill="1" applyBorder="1" applyAlignment="1" applyProtection="1">
      <alignment horizontal="left"/>
      <protection locked="0"/>
    </xf>
    <xf numFmtId="0" fontId="79" fillId="0" borderId="22" xfId="0" applyFont="1" applyBorder="1" applyAlignment="1" applyProtection="1">
      <alignment horizontal="left"/>
      <protection/>
    </xf>
    <xf numFmtId="0" fontId="43" fillId="38" borderId="0" xfId="0" applyFont="1" applyFill="1" applyAlignment="1">
      <alignment horizontal="left"/>
    </xf>
    <xf numFmtId="0" fontId="31" fillId="16" borderId="0" xfId="59" applyFont="1" applyFill="1" applyBorder="1" applyAlignment="1">
      <alignment horizontal="center"/>
      <protection/>
    </xf>
    <xf numFmtId="0" fontId="31" fillId="10" borderId="0" xfId="59" applyFont="1" applyFill="1" applyBorder="1" applyAlignment="1" applyProtection="1">
      <alignment horizontal="center"/>
      <protection/>
    </xf>
    <xf numFmtId="0" fontId="31" fillId="37" borderId="14" xfId="0" applyFont="1" applyFill="1" applyBorder="1" applyAlignment="1">
      <alignment horizontal="center" vertical="center" wrapText="1"/>
    </xf>
    <xf numFmtId="0" fontId="31" fillId="37" borderId="11" xfId="0" applyFont="1" applyFill="1" applyBorder="1" applyAlignment="1">
      <alignment horizontal="center" vertical="center" wrapText="1"/>
    </xf>
    <xf numFmtId="0" fontId="31" fillId="37" borderId="14" xfId="0" applyFont="1" applyFill="1" applyBorder="1" applyAlignment="1">
      <alignment horizontal="center" vertical="center"/>
    </xf>
    <xf numFmtId="0" fontId="31" fillId="37" borderId="11" xfId="0" applyFont="1" applyFill="1" applyBorder="1" applyAlignment="1">
      <alignment horizontal="center" vertical="center"/>
    </xf>
    <xf numFmtId="0" fontId="31" fillId="37" borderId="14" xfId="0" applyFont="1" applyFill="1" applyBorder="1" applyAlignment="1">
      <alignment horizontal="center"/>
    </xf>
    <xf numFmtId="0" fontId="36" fillId="0" borderId="0" xfId="59" applyFont="1" applyFill="1" applyBorder="1" applyAlignment="1">
      <alignment horizontal="center"/>
      <protection/>
    </xf>
    <xf numFmtId="0" fontId="96" fillId="0" borderId="0" xfId="59" applyFont="1" applyFill="1" applyBorder="1" applyAlignment="1">
      <alignment horizontal="center"/>
      <protection/>
    </xf>
    <xf numFmtId="0" fontId="42" fillId="0" borderId="0" xfId="59" applyFont="1" applyFill="1" applyBorder="1" applyAlignment="1">
      <alignment horizontal="center"/>
      <protection/>
    </xf>
    <xf numFmtId="0" fontId="31" fillId="0" borderId="0" xfId="59" applyFont="1" applyFill="1" applyBorder="1" applyAlignment="1">
      <alignment horizontal="center"/>
      <protection/>
    </xf>
    <xf numFmtId="0" fontId="31" fillId="16" borderId="30" xfId="0" applyFont="1" applyFill="1" applyBorder="1" applyAlignment="1">
      <alignment horizontal="left" vertical="top" wrapText="1"/>
    </xf>
    <xf numFmtId="0" fontId="86" fillId="38" borderId="0" xfId="0" applyFont="1" applyFill="1" applyAlignment="1">
      <alignment horizontal="center"/>
    </xf>
    <xf numFmtId="0" fontId="41" fillId="38" borderId="0" xfId="59" applyFont="1" applyFill="1" applyBorder="1" applyAlignment="1">
      <alignment horizontal="center"/>
      <protection/>
    </xf>
    <xf numFmtId="0" fontId="42" fillId="38" borderId="0" xfId="59" applyFont="1" applyFill="1" applyBorder="1" applyAlignment="1">
      <alignment horizontal="center"/>
      <protection/>
    </xf>
    <xf numFmtId="0" fontId="31" fillId="38" borderId="0" xfId="59" applyFont="1" applyFill="1" applyBorder="1" applyAlignment="1">
      <alignment horizontal="center"/>
      <protection/>
    </xf>
    <xf numFmtId="0" fontId="31" fillId="4" borderId="33" xfId="58" applyFont="1" applyFill="1" applyBorder="1" applyAlignment="1">
      <alignment horizontal="left"/>
      <protection/>
    </xf>
    <xf numFmtId="0" fontId="36" fillId="0" borderId="10" xfId="0" applyFont="1" applyFill="1" applyBorder="1" applyAlignment="1">
      <alignment horizontal="center"/>
    </xf>
    <xf numFmtId="0" fontId="36" fillId="0" borderId="0" xfId="0" applyFont="1" applyFill="1" applyBorder="1" applyAlignment="1">
      <alignment horizontal="center"/>
    </xf>
    <xf numFmtId="0" fontId="41" fillId="0" borderId="10" xfId="0" applyFont="1" applyFill="1" applyBorder="1" applyAlignment="1">
      <alignment horizontal="center"/>
    </xf>
    <xf numFmtId="0" fontId="41" fillId="0" borderId="0" xfId="0" applyFont="1" applyFill="1" applyBorder="1" applyAlignment="1">
      <alignment horizontal="center"/>
    </xf>
    <xf numFmtId="0" fontId="42" fillId="0" borderId="10" xfId="0" applyFont="1" applyFill="1" applyBorder="1" applyAlignment="1">
      <alignment horizontal="center"/>
    </xf>
    <xf numFmtId="0" fontId="42" fillId="0" borderId="0" xfId="0" applyFont="1" applyFill="1" applyBorder="1" applyAlignment="1">
      <alignment horizontal="center"/>
    </xf>
    <xf numFmtId="0" fontId="31" fillId="0" borderId="16" xfId="0" applyFont="1" applyFill="1" applyBorder="1" applyAlignment="1">
      <alignment horizontal="center"/>
    </xf>
    <xf numFmtId="0" fontId="31" fillId="0" borderId="0" xfId="0" applyFont="1" applyFill="1" applyBorder="1" applyAlignment="1">
      <alignment horizontal="center"/>
    </xf>
    <xf numFmtId="0" fontId="31" fillId="16" borderId="0" xfId="58" applyFont="1" applyFill="1" applyAlignment="1">
      <alignment horizontal="left"/>
      <protection/>
    </xf>
    <xf numFmtId="0" fontId="58" fillId="37" borderId="15" xfId="57" applyFont="1" applyFill="1" applyBorder="1" applyAlignment="1">
      <alignment horizontal="center" vertical="center" wrapText="1"/>
      <protection/>
    </xf>
    <xf numFmtId="0" fontId="58" fillId="37" borderId="14" xfId="57" applyFont="1" applyFill="1" applyBorder="1" applyAlignment="1">
      <alignment horizontal="center" vertical="center" wrapText="1"/>
      <protection/>
    </xf>
    <xf numFmtId="0" fontId="55" fillId="37" borderId="11" xfId="58" applyFont="1" applyFill="1" applyBorder="1" applyAlignment="1">
      <alignment horizontal="center" vertical="center"/>
      <protection/>
    </xf>
    <xf numFmtId="0" fontId="58" fillId="37" borderId="11" xfId="57" applyFont="1" applyFill="1" applyBorder="1" applyAlignment="1">
      <alignment horizontal="center" vertical="center"/>
      <protection/>
    </xf>
    <xf numFmtId="0" fontId="55" fillId="37" borderId="11" xfId="58" applyFont="1" applyFill="1" applyBorder="1" applyAlignment="1">
      <alignment horizontal="center" vertical="center" wrapText="1"/>
      <protection/>
    </xf>
    <xf numFmtId="0" fontId="36" fillId="0" borderId="34" xfId="0" applyFont="1" applyFill="1" applyBorder="1" applyAlignment="1">
      <alignment horizontal="center"/>
    </xf>
    <xf numFmtId="0" fontId="36" fillId="0" borderId="35" xfId="0" applyFont="1" applyFill="1" applyBorder="1" applyAlignment="1">
      <alignment horizontal="center"/>
    </xf>
    <xf numFmtId="0" fontId="36" fillId="0" borderId="36" xfId="0" applyFont="1" applyFill="1" applyBorder="1" applyAlignment="1">
      <alignment horizontal="center"/>
    </xf>
    <xf numFmtId="0" fontId="41" fillId="0" borderId="16" xfId="0" applyFont="1" applyFill="1" applyBorder="1" applyAlignment="1">
      <alignment horizontal="center"/>
    </xf>
    <xf numFmtId="0" fontId="41" fillId="0" borderId="29" xfId="0" applyFont="1" applyFill="1" applyBorder="1" applyAlignment="1">
      <alignment horizontal="center"/>
    </xf>
    <xf numFmtId="0" fontId="42" fillId="0" borderId="16" xfId="0" applyFont="1" applyFill="1" applyBorder="1" applyAlignment="1">
      <alignment horizontal="center"/>
    </xf>
    <xf numFmtId="0" fontId="42" fillId="0" borderId="29" xfId="0" applyFont="1" applyFill="1" applyBorder="1" applyAlignment="1">
      <alignment horizontal="center"/>
    </xf>
    <xf numFmtId="0" fontId="31" fillId="0" borderId="29" xfId="0" applyFont="1" applyFill="1" applyBorder="1" applyAlignment="1">
      <alignment horizontal="center"/>
    </xf>
    <xf numFmtId="0" fontId="31" fillId="16" borderId="29" xfId="58" applyFont="1" applyFill="1" applyBorder="1" applyAlignment="1">
      <alignment horizontal="left"/>
      <protection/>
    </xf>
    <xf numFmtId="0" fontId="58" fillId="37" borderId="11" xfId="57" applyFont="1" applyFill="1" applyBorder="1" applyAlignment="1">
      <alignment horizontal="center" textRotation="90"/>
      <protection/>
    </xf>
    <xf numFmtId="0" fontId="31" fillId="4" borderId="0" xfId="58" applyFont="1" applyFill="1" applyAlignment="1">
      <alignment horizontal="left"/>
      <protection/>
    </xf>
    <xf numFmtId="0" fontId="31" fillId="4" borderId="29" xfId="58" applyFont="1" applyFill="1" applyBorder="1" applyAlignment="1">
      <alignment horizontal="left"/>
      <protection/>
    </xf>
    <xf numFmtId="0" fontId="58" fillId="37" borderId="15" xfId="57" applyFont="1" applyFill="1" applyBorder="1" applyAlignment="1">
      <alignment horizontal="center" vertical="center"/>
      <protection/>
    </xf>
    <xf numFmtId="0" fontId="58" fillId="37" borderId="14" xfId="57" applyFont="1" applyFill="1" applyBorder="1" applyAlignment="1">
      <alignment horizontal="center" vertical="center"/>
      <protection/>
    </xf>
    <xf numFmtId="0" fontId="58" fillId="37" borderId="15" xfId="57" applyFont="1" applyFill="1" applyBorder="1" applyAlignment="1">
      <alignment horizontal="center" textRotation="90"/>
      <protection/>
    </xf>
    <xf numFmtId="0" fontId="58" fillId="37" borderId="14" xfId="57" applyFont="1" applyFill="1" applyBorder="1" applyAlignment="1">
      <alignment horizontal="center" textRotation="90"/>
      <protection/>
    </xf>
    <xf numFmtId="0" fontId="55" fillId="37" borderId="15" xfId="58" applyFont="1" applyFill="1" applyBorder="1" applyAlignment="1">
      <alignment horizontal="center" vertical="center" wrapText="1"/>
      <protection/>
    </xf>
    <xf numFmtId="0" fontId="55" fillId="37" borderId="14" xfId="58" applyFont="1" applyFill="1" applyBorder="1" applyAlignment="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4" xfId="59"/>
    <cellStyle name="Normal 5" xfId="60"/>
    <cellStyle name="Normal 6"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161925</xdr:rowOff>
    </xdr:from>
    <xdr:to>
      <xdr:col>0</xdr:col>
      <xdr:colOff>2028825</xdr:colOff>
      <xdr:row>24</xdr:row>
      <xdr:rowOff>76200</xdr:rowOff>
    </xdr:to>
    <xdr:pic>
      <xdr:nvPicPr>
        <xdr:cNvPr id="1" name="Imagen 1"/>
        <xdr:cNvPicPr preferRelativeResize="1">
          <a:picLocks noChangeAspect="1"/>
        </xdr:cNvPicPr>
      </xdr:nvPicPr>
      <xdr:blipFill>
        <a:blip r:embed="rId1"/>
        <a:stretch>
          <a:fillRect/>
        </a:stretch>
      </xdr:blipFill>
      <xdr:spPr>
        <a:xfrm>
          <a:off x="209550" y="161925"/>
          <a:ext cx="1819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190500</xdr:rowOff>
    </xdr:from>
    <xdr:to>
      <xdr:col>0</xdr:col>
      <xdr:colOff>2019300</xdr:colOff>
      <xdr:row>10</xdr:row>
      <xdr:rowOff>819150</xdr:rowOff>
    </xdr:to>
    <xdr:pic>
      <xdr:nvPicPr>
        <xdr:cNvPr id="1" name="Imagen 1"/>
        <xdr:cNvPicPr preferRelativeResize="1">
          <a:picLocks noChangeAspect="1"/>
        </xdr:cNvPicPr>
      </xdr:nvPicPr>
      <xdr:blipFill>
        <a:blip r:embed="rId1"/>
        <a:stretch>
          <a:fillRect/>
        </a:stretch>
      </xdr:blipFill>
      <xdr:spPr>
        <a:xfrm>
          <a:off x="190500" y="190500"/>
          <a:ext cx="1828800" cy="771525"/>
        </a:xfrm>
        <a:prstGeom prst="rect">
          <a:avLst/>
        </a:prstGeom>
        <a:noFill/>
        <a:ln w="9525" cmpd="sng">
          <a:noFill/>
        </a:ln>
      </xdr:spPr>
    </xdr:pic>
    <xdr:clientData/>
  </xdr:twoCellAnchor>
  <xdr:twoCellAnchor editAs="oneCell">
    <xdr:from>
      <xdr:col>1</xdr:col>
      <xdr:colOff>647700</xdr:colOff>
      <xdr:row>158</xdr:row>
      <xdr:rowOff>0</xdr:rowOff>
    </xdr:from>
    <xdr:to>
      <xdr:col>1</xdr:col>
      <xdr:colOff>1400175</xdr:colOff>
      <xdr:row>158</xdr:row>
      <xdr:rowOff>0</xdr:rowOff>
    </xdr:to>
    <xdr:pic>
      <xdr:nvPicPr>
        <xdr:cNvPr id="2" name="2 Imagen"/>
        <xdr:cNvPicPr preferRelativeResize="1">
          <a:picLocks noChangeAspect="1"/>
        </xdr:cNvPicPr>
      </xdr:nvPicPr>
      <xdr:blipFill>
        <a:blip r:embed="rId2"/>
        <a:stretch>
          <a:fillRect/>
        </a:stretch>
      </xdr:blipFill>
      <xdr:spPr>
        <a:xfrm>
          <a:off x="4257675" y="103841550"/>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3"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4"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5"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6"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7"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8"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0</xdr:rowOff>
    </xdr:from>
    <xdr:to>
      <xdr:col>1</xdr:col>
      <xdr:colOff>1400175</xdr:colOff>
      <xdr:row>107</xdr:row>
      <xdr:rowOff>0</xdr:rowOff>
    </xdr:to>
    <xdr:pic>
      <xdr:nvPicPr>
        <xdr:cNvPr id="9" name="2 Imagen"/>
        <xdr:cNvPicPr preferRelativeResize="1">
          <a:picLocks noChangeAspect="1"/>
        </xdr:cNvPicPr>
      </xdr:nvPicPr>
      <xdr:blipFill>
        <a:blip r:embed="rId2"/>
        <a:stretch>
          <a:fillRect/>
        </a:stretch>
      </xdr:blipFill>
      <xdr:spPr>
        <a:xfrm>
          <a:off x="4257675" y="95583375"/>
          <a:ext cx="752475" cy="0"/>
        </a:xfrm>
        <a:prstGeom prst="rect">
          <a:avLst/>
        </a:prstGeom>
        <a:noFill/>
        <a:ln w="9525" cmpd="sng">
          <a:noFill/>
        </a:ln>
      </xdr:spPr>
    </xdr:pic>
    <xdr:clientData/>
  </xdr:twoCellAnchor>
  <xdr:twoCellAnchor editAs="oneCell">
    <xdr:from>
      <xdr:col>1</xdr:col>
      <xdr:colOff>647700</xdr:colOff>
      <xdr:row>107</xdr:row>
      <xdr:rowOff>9525</xdr:rowOff>
    </xdr:from>
    <xdr:to>
      <xdr:col>1</xdr:col>
      <xdr:colOff>1400175</xdr:colOff>
      <xdr:row>107</xdr:row>
      <xdr:rowOff>9525</xdr:rowOff>
    </xdr:to>
    <xdr:pic>
      <xdr:nvPicPr>
        <xdr:cNvPr id="10" name="2 Imagen"/>
        <xdr:cNvPicPr preferRelativeResize="1">
          <a:picLocks noChangeAspect="1"/>
        </xdr:cNvPicPr>
      </xdr:nvPicPr>
      <xdr:blipFill>
        <a:blip r:embed="rId2"/>
        <a:stretch>
          <a:fillRect/>
        </a:stretch>
      </xdr:blipFill>
      <xdr:spPr>
        <a:xfrm>
          <a:off x="4257675" y="95592900"/>
          <a:ext cx="752475" cy="0"/>
        </a:xfrm>
        <a:prstGeom prst="rect">
          <a:avLst/>
        </a:prstGeom>
        <a:noFill/>
        <a:ln w="9525" cmpd="sng">
          <a:noFill/>
        </a:ln>
      </xdr:spPr>
    </xdr:pic>
    <xdr:clientData/>
  </xdr:twoCellAnchor>
  <xdr:twoCellAnchor editAs="oneCell">
    <xdr:from>
      <xdr:col>1</xdr:col>
      <xdr:colOff>647700</xdr:colOff>
      <xdr:row>108</xdr:row>
      <xdr:rowOff>9525</xdr:rowOff>
    </xdr:from>
    <xdr:to>
      <xdr:col>1</xdr:col>
      <xdr:colOff>1400175</xdr:colOff>
      <xdr:row>108</xdr:row>
      <xdr:rowOff>9525</xdr:rowOff>
    </xdr:to>
    <xdr:pic>
      <xdr:nvPicPr>
        <xdr:cNvPr id="11" name="2 Imagen"/>
        <xdr:cNvPicPr preferRelativeResize="1">
          <a:picLocks noChangeAspect="1"/>
        </xdr:cNvPicPr>
      </xdr:nvPicPr>
      <xdr:blipFill>
        <a:blip r:embed="rId2"/>
        <a:stretch>
          <a:fillRect/>
        </a:stretch>
      </xdr:blipFill>
      <xdr:spPr>
        <a:xfrm>
          <a:off x="4257675" y="95754825"/>
          <a:ext cx="752475" cy="0"/>
        </a:xfrm>
        <a:prstGeom prst="rect">
          <a:avLst/>
        </a:prstGeom>
        <a:noFill/>
        <a:ln w="9525" cmpd="sng">
          <a:noFill/>
        </a:ln>
      </xdr:spPr>
    </xdr:pic>
    <xdr:clientData/>
  </xdr:twoCellAnchor>
  <xdr:twoCellAnchor editAs="oneCell">
    <xdr:from>
      <xdr:col>1</xdr:col>
      <xdr:colOff>647700</xdr:colOff>
      <xdr:row>157</xdr:row>
      <xdr:rowOff>9525</xdr:rowOff>
    </xdr:from>
    <xdr:to>
      <xdr:col>1</xdr:col>
      <xdr:colOff>1400175</xdr:colOff>
      <xdr:row>157</xdr:row>
      <xdr:rowOff>9525</xdr:rowOff>
    </xdr:to>
    <xdr:pic>
      <xdr:nvPicPr>
        <xdr:cNvPr id="12" name="2 Imagen"/>
        <xdr:cNvPicPr preferRelativeResize="1">
          <a:picLocks noChangeAspect="1"/>
        </xdr:cNvPicPr>
      </xdr:nvPicPr>
      <xdr:blipFill>
        <a:blip r:embed="rId2"/>
        <a:stretch>
          <a:fillRect/>
        </a:stretch>
      </xdr:blipFill>
      <xdr:spPr>
        <a:xfrm>
          <a:off x="4257675" y="103689150"/>
          <a:ext cx="7524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47625</xdr:rowOff>
    </xdr:from>
    <xdr:to>
      <xdr:col>7</xdr:col>
      <xdr:colOff>762000</xdr:colOff>
      <xdr:row>5</xdr:row>
      <xdr:rowOff>0</xdr:rowOff>
    </xdr:to>
    <xdr:pic>
      <xdr:nvPicPr>
        <xdr:cNvPr id="1" name="Imagen 3"/>
        <xdr:cNvPicPr preferRelativeResize="1">
          <a:picLocks noChangeAspect="1"/>
        </xdr:cNvPicPr>
      </xdr:nvPicPr>
      <xdr:blipFill>
        <a:blip r:embed="rId1"/>
        <a:stretch>
          <a:fillRect/>
        </a:stretch>
      </xdr:blipFill>
      <xdr:spPr>
        <a:xfrm>
          <a:off x="361950" y="47625"/>
          <a:ext cx="182880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xdr:row>
      <xdr:rowOff>0</xdr:rowOff>
    </xdr:from>
    <xdr:to>
      <xdr:col>4</xdr:col>
      <xdr:colOff>152400</xdr:colOff>
      <xdr:row>7</xdr:row>
      <xdr:rowOff>0</xdr:rowOff>
    </xdr:to>
    <xdr:pic>
      <xdr:nvPicPr>
        <xdr:cNvPr id="1" name="2 Imagen"/>
        <xdr:cNvPicPr preferRelativeResize="1">
          <a:picLocks noChangeAspect="1"/>
        </xdr:cNvPicPr>
      </xdr:nvPicPr>
      <xdr:blipFill>
        <a:blip r:embed="rId1"/>
        <a:stretch>
          <a:fillRect/>
        </a:stretch>
      </xdr:blipFill>
      <xdr:spPr>
        <a:xfrm>
          <a:off x="1143000" y="1200150"/>
          <a:ext cx="533400" cy="0"/>
        </a:xfrm>
        <a:prstGeom prst="rect">
          <a:avLst/>
        </a:prstGeom>
        <a:noFill/>
        <a:ln w="9525" cmpd="sng">
          <a:noFill/>
        </a:ln>
      </xdr:spPr>
    </xdr:pic>
    <xdr:clientData/>
  </xdr:twoCellAnchor>
  <xdr:twoCellAnchor editAs="oneCell">
    <xdr:from>
      <xdr:col>0</xdr:col>
      <xdr:colOff>0</xdr:colOff>
      <xdr:row>0</xdr:row>
      <xdr:rowOff>0</xdr:rowOff>
    </xdr:from>
    <xdr:to>
      <xdr:col>4</xdr:col>
      <xdr:colOff>295275</xdr:colOff>
      <xdr:row>5</xdr:row>
      <xdr:rowOff>0</xdr:rowOff>
    </xdr:to>
    <xdr:pic>
      <xdr:nvPicPr>
        <xdr:cNvPr id="2" name="Imagen 2"/>
        <xdr:cNvPicPr preferRelativeResize="1">
          <a:picLocks noChangeAspect="1"/>
        </xdr:cNvPicPr>
      </xdr:nvPicPr>
      <xdr:blipFill>
        <a:blip r:embed="rId2"/>
        <a:stretch>
          <a:fillRect/>
        </a:stretch>
      </xdr:blipFill>
      <xdr:spPr>
        <a:xfrm>
          <a:off x="0" y="0"/>
          <a:ext cx="18192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140</xdr:row>
      <xdr:rowOff>0</xdr:rowOff>
    </xdr:from>
    <xdr:to>
      <xdr:col>5</xdr:col>
      <xdr:colOff>152400</xdr:colOff>
      <xdr:row>140</xdr:row>
      <xdr:rowOff>0</xdr:rowOff>
    </xdr:to>
    <xdr:sp>
      <xdr:nvSpPr>
        <xdr:cNvPr id="1" name="Text Box 6"/>
        <xdr:cNvSpPr txBox="1">
          <a:spLocks noChangeArrowheads="1"/>
        </xdr:cNvSpPr>
      </xdr:nvSpPr>
      <xdr:spPr>
        <a:xfrm>
          <a:off x="1990725" y="2356485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9525</xdr:rowOff>
    </xdr:from>
    <xdr:to>
      <xdr:col>5</xdr:col>
      <xdr:colOff>400050</xdr:colOff>
      <xdr:row>204</xdr:row>
      <xdr:rowOff>9525</xdr:rowOff>
    </xdr:to>
    <xdr:sp>
      <xdr:nvSpPr>
        <xdr:cNvPr id="2" name="Text Box 3"/>
        <xdr:cNvSpPr txBox="1">
          <a:spLocks noChangeArrowheads="1"/>
        </xdr:cNvSpPr>
      </xdr:nvSpPr>
      <xdr:spPr>
        <a:xfrm>
          <a:off x="1981200" y="339375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152400</xdr:colOff>
      <xdr:row>140</xdr:row>
      <xdr:rowOff>0</xdr:rowOff>
    </xdr:to>
    <xdr:sp>
      <xdr:nvSpPr>
        <xdr:cNvPr id="3" name="Text Box 6"/>
        <xdr:cNvSpPr txBox="1">
          <a:spLocks noChangeArrowheads="1"/>
        </xdr:cNvSpPr>
      </xdr:nvSpPr>
      <xdr:spPr>
        <a:xfrm>
          <a:off x="1990725" y="2356485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9525</xdr:rowOff>
    </xdr:from>
    <xdr:to>
      <xdr:col>5</xdr:col>
      <xdr:colOff>400050</xdr:colOff>
      <xdr:row>204</xdr:row>
      <xdr:rowOff>9525</xdr:rowOff>
    </xdr:to>
    <xdr:sp>
      <xdr:nvSpPr>
        <xdr:cNvPr id="4" name="Text Box 3"/>
        <xdr:cNvSpPr txBox="1">
          <a:spLocks noChangeArrowheads="1"/>
        </xdr:cNvSpPr>
      </xdr:nvSpPr>
      <xdr:spPr>
        <a:xfrm>
          <a:off x="1981200" y="339375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152400</xdr:colOff>
      <xdr:row>140</xdr:row>
      <xdr:rowOff>0</xdr:rowOff>
    </xdr:to>
    <xdr:sp>
      <xdr:nvSpPr>
        <xdr:cNvPr id="5" name="Text Box 6"/>
        <xdr:cNvSpPr txBox="1">
          <a:spLocks noChangeArrowheads="1"/>
        </xdr:cNvSpPr>
      </xdr:nvSpPr>
      <xdr:spPr>
        <a:xfrm>
          <a:off x="1990725" y="2356485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9525</xdr:rowOff>
    </xdr:from>
    <xdr:to>
      <xdr:col>5</xdr:col>
      <xdr:colOff>400050</xdr:colOff>
      <xdr:row>204</xdr:row>
      <xdr:rowOff>9525</xdr:rowOff>
    </xdr:to>
    <xdr:sp>
      <xdr:nvSpPr>
        <xdr:cNvPr id="6" name="Text Box 3"/>
        <xdr:cNvSpPr txBox="1">
          <a:spLocks noChangeArrowheads="1"/>
        </xdr:cNvSpPr>
      </xdr:nvSpPr>
      <xdr:spPr>
        <a:xfrm>
          <a:off x="1981200" y="339375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140</xdr:row>
      <xdr:rowOff>0</xdr:rowOff>
    </xdr:from>
    <xdr:to>
      <xdr:col>5</xdr:col>
      <xdr:colOff>152400</xdr:colOff>
      <xdr:row>140</xdr:row>
      <xdr:rowOff>0</xdr:rowOff>
    </xdr:to>
    <xdr:sp>
      <xdr:nvSpPr>
        <xdr:cNvPr id="7" name="Text Box 6"/>
        <xdr:cNvSpPr txBox="1">
          <a:spLocks noChangeArrowheads="1"/>
        </xdr:cNvSpPr>
      </xdr:nvSpPr>
      <xdr:spPr>
        <a:xfrm>
          <a:off x="1990725" y="2356485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204</xdr:row>
      <xdr:rowOff>9525</xdr:rowOff>
    </xdr:from>
    <xdr:to>
      <xdr:col>5</xdr:col>
      <xdr:colOff>400050</xdr:colOff>
      <xdr:row>204</xdr:row>
      <xdr:rowOff>9525</xdr:rowOff>
    </xdr:to>
    <xdr:sp>
      <xdr:nvSpPr>
        <xdr:cNvPr id="8" name="Text Box 3"/>
        <xdr:cNvSpPr txBox="1">
          <a:spLocks noChangeArrowheads="1"/>
        </xdr:cNvSpPr>
      </xdr:nvSpPr>
      <xdr:spPr>
        <a:xfrm>
          <a:off x="1981200" y="339375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152400</xdr:colOff>
      <xdr:row>146</xdr:row>
      <xdr:rowOff>0</xdr:rowOff>
    </xdr:to>
    <xdr:sp>
      <xdr:nvSpPr>
        <xdr:cNvPr id="9" name="Text Box 6"/>
        <xdr:cNvSpPr txBox="1">
          <a:spLocks noChangeArrowheads="1"/>
        </xdr:cNvSpPr>
      </xdr:nvSpPr>
      <xdr:spPr>
        <a:xfrm>
          <a:off x="1990725" y="2453640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19050</xdr:rowOff>
    </xdr:from>
    <xdr:to>
      <xdr:col>5</xdr:col>
      <xdr:colOff>400050</xdr:colOff>
      <xdr:row>220</xdr:row>
      <xdr:rowOff>19050</xdr:rowOff>
    </xdr:to>
    <xdr:sp>
      <xdr:nvSpPr>
        <xdr:cNvPr id="10" name="Text Box 3"/>
        <xdr:cNvSpPr txBox="1">
          <a:spLocks noChangeArrowheads="1"/>
        </xdr:cNvSpPr>
      </xdr:nvSpPr>
      <xdr:spPr>
        <a:xfrm>
          <a:off x="1981200" y="3653790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152400</xdr:colOff>
      <xdr:row>146</xdr:row>
      <xdr:rowOff>0</xdr:rowOff>
    </xdr:to>
    <xdr:sp>
      <xdr:nvSpPr>
        <xdr:cNvPr id="11" name="Text Box 6"/>
        <xdr:cNvSpPr txBox="1">
          <a:spLocks noChangeArrowheads="1"/>
        </xdr:cNvSpPr>
      </xdr:nvSpPr>
      <xdr:spPr>
        <a:xfrm>
          <a:off x="1990725" y="2453640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19050</xdr:rowOff>
    </xdr:from>
    <xdr:to>
      <xdr:col>5</xdr:col>
      <xdr:colOff>400050</xdr:colOff>
      <xdr:row>220</xdr:row>
      <xdr:rowOff>19050</xdr:rowOff>
    </xdr:to>
    <xdr:sp>
      <xdr:nvSpPr>
        <xdr:cNvPr id="12" name="Text Box 3"/>
        <xdr:cNvSpPr txBox="1">
          <a:spLocks noChangeArrowheads="1"/>
        </xdr:cNvSpPr>
      </xdr:nvSpPr>
      <xdr:spPr>
        <a:xfrm>
          <a:off x="1981200" y="3653790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152400</xdr:colOff>
      <xdr:row>146</xdr:row>
      <xdr:rowOff>0</xdr:rowOff>
    </xdr:to>
    <xdr:sp>
      <xdr:nvSpPr>
        <xdr:cNvPr id="13" name="Text Box 6"/>
        <xdr:cNvSpPr txBox="1">
          <a:spLocks noChangeArrowheads="1"/>
        </xdr:cNvSpPr>
      </xdr:nvSpPr>
      <xdr:spPr>
        <a:xfrm>
          <a:off x="1990725" y="2453640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19050</xdr:rowOff>
    </xdr:from>
    <xdr:to>
      <xdr:col>5</xdr:col>
      <xdr:colOff>400050</xdr:colOff>
      <xdr:row>220</xdr:row>
      <xdr:rowOff>19050</xdr:rowOff>
    </xdr:to>
    <xdr:sp>
      <xdr:nvSpPr>
        <xdr:cNvPr id="14" name="Text Box 3"/>
        <xdr:cNvSpPr txBox="1">
          <a:spLocks noChangeArrowheads="1"/>
        </xdr:cNvSpPr>
      </xdr:nvSpPr>
      <xdr:spPr>
        <a:xfrm>
          <a:off x="1981200" y="3653790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9525</xdr:colOff>
      <xdr:row>146</xdr:row>
      <xdr:rowOff>0</xdr:rowOff>
    </xdr:from>
    <xdr:to>
      <xdr:col>5</xdr:col>
      <xdr:colOff>152400</xdr:colOff>
      <xdr:row>146</xdr:row>
      <xdr:rowOff>0</xdr:rowOff>
    </xdr:to>
    <xdr:sp>
      <xdr:nvSpPr>
        <xdr:cNvPr id="15" name="Text Box 6"/>
        <xdr:cNvSpPr txBox="1">
          <a:spLocks noChangeArrowheads="1"/>
        </xdr:cNvSpPr>
      </xdr:nvSpPr>
      <xdr:spPr>
        <a:xfrm>
          <a:off x="1990725" y="24536400"/>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220</xdr:row>
      <xdr:rowOff>19050</xdr:rowOff>
    </xdr:from>
    <xdr:to>
      <xdr:col>5</xdr:col>
      <xdr:colOff>400050</xdr:colOff>
      <xdr:row>220</xdr:row>
      <xdr:rowOff>19050</xdr:rowOff>
    </xdr:to>
    <xdr:sp>
      <xdr:nvSpPr>
        <xdr:cNvPr id="16" name="Text Box 3"/>
        <xdr:cNvSpPr txBox="1">
          <a:spLocks noChangeArrowheads="1"/>
        </xdr:cNvSpPr>
      </xdr:nvSpPr>
      <xdr:spPr>
        <a:xfrm>
          <a:off x="1981200" y="36537900"/>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76200</xdr:rowOff>
    </xdr:to>
    <xdr:pic>
      <xdr:nvPicPr>
        <xdr:cNvPr id="17" name="Imagen 21"/>
        <xdr:cNvPicPr preferRelativeResize="1">
          <a:picLocks noChangeAspect="1"/>
        </xdr:cNvPicPr>
      </xdr:nvPicPr>
      <xdr:blipFill>
        <a:blip r:embed="rId1"/>
        <a:stretch>
          <a:fillRect/>
        </a:stretch>
      </xdr:blipFill>
      <xdr:spPr>
        <a:xfrm>
          <a:off x="0" y="0"/>
          <a:ext cx="18192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0</xdr:rowOff>
    </xdr:from>
    <xdr:to>
      <xdr:col>5</xdr:col>
      <xdr:colOff>161925</xdr:colOff>
      <xdr:row>140</xdr:row>
      <xdr:rowOff>0</xdr:rowOff>
    </xdr:to>
    <xdr:sp>
      <xdr:nvSpPr>
        <xdr:cNvPr id="1" name="Text Box 6"/>
        <xdr:cNvSpPr txBox="1">
          <a:spLocks noChangeArrowheads="1"/>
        </xdr:cNvSpPr>
      </xdr:nvSpPr>
      <xdr:spPr>
        <a:xfrm>
          <a:off x="1762125" y="2368867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161925</xdr:rowOff>
    </xdr:from>
    <xdr:to>
      <xdr:col>5</xdr:col>
      <xdr:colOff>400050</xdr:colOff>
      <xdr:row>203</xdr:row>
      <xdr:rowOff>161925</xdr:rowOff>
    </xdr:to>
    <xdr:sp>
      <xdr:nvSpPr>
        <xdr:cNvPr id="2" name="Text Box 3"/>
        <xdr:cNvSpPr txBox="1">
          <a:spLocks noChangeArrowheads="1"/>
        </xdr:cNvSpPr>
      </xdr:nvSpPr>
      <xdr:spPr>
        <a:xfrm>
          <a:off x="1743075" y="340518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161925</xdr:colOff>
      <xdr:row>140</xdr:row>
      <xdr:rowOff>0</xdr:rowOff>
    </xdr:to>
    <xdr:sp>
      <xdr:nvSpPr>
        <xdr:cNvPr id="3" name="Text Box 6"/>
        <xdr:cNvSpPr txBox="1">
          <a:spLocks noChangeArrowheads="1"/>
        </xdr:cNvSpPr>
      </xdr:nvSpPr>
      <xdr:spPr>
        <a:xfrm>
          <a:off x="1762125" y="2368867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161925</xdr:rowOff>
    </xdr:from>
    <xdr:to>
      <xdr:col>5</xdr:col>
      <xdr:colOff>400050</xdr:colOff>
      <xdr:row>203</xdr:row>
      <xdr:rowOff>161925</xdr:rowOff>
    </xdr:to>
    <xdr:sp>
      <xdr:nvSpPr>
        <xdr:cNvPr id="4" name="Text Box 3"/>
        <xdr:cNvSpPr txBox="1">
          <a:spLocks noChangeArrowheads="1"/>
        </xdr:cNvSpPr>
      </xdr:nvSpPr>
      <xdr:spPr>
        <a:xfrm>
          <a:off x="1743075" y="340518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161925</xdr:colOff>
      <xdr:row>140</xdr:row>
      <xdr:rowOff>0</xdr:rowOff>
    </xdr:to>
    <xdr:sp>
      <xdr:nvSpPr>
        <xdr:cNvPr id="5" name="Text Box 6"/>
        <xdr:cNvSpPr txBox="1">
          <a:spLocks noChangeArrowheads="1"/>
        </xdr:cNvSpPr>
      </xdr:nvSpPr>
      <xdr:spPr>
        <a:xfrm>
          <a:off x="1762125" y="2368867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161925</xdr:rowOff>
    </xdr:from>
    <xdr:to>
      <xdr:col>5</xdr:col>
      <xdr:colOff>400050</xdr:colOff>
      <xdr:row>203</xdr:row>
      <xdr:rowOff>161925</xdr:rowOff>
    </xdr:to>
    <xdr:sp>
      <xdr:nvSpPr>
        <xdr:cNvPr id="6" name="Text Box 3"/>
        <xdr:cNvSpPr txBox="1">
          <a:spLocks noChangeArrowheads="1"/>
        </xdr:cNvSpPr>
      </xdr:nvSpPr>
      <xdr:spPr>
        <a:xfrm>
          <a:off x="1743075" y="340518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140</xdr:row>
      <xdr:rowOff>0</xdr:rowOff>
    </xdr:from>
    <xdr:to>
      <xdr:col>5</xdr:col>
      <xdr:colOff>161925</xdr:colOff>
      <xdr:row>140</xdr:row>
      <xdr:rowOff>0</xdr:rowOff>
    </xdr:to>
    <xdr:sp>
      <xdr:nvSpPr>
        <xdr:cNvPr id="7" name="Text Box 6"/>
        <xdr:cNvSpPr txBox="1">
          <a:spLocks noChangeArrowheads="1"/>
        </xdr:cNvSpPr>
      </xdr:nvSpPr>
      <xdr:spPr>
        <a:xfrm>
          <a:off x="1762125" y="2368867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203</xdr:row>
      <xdr:rowOff>161925</xdr:rowOff>
    </xdr:from>
    <xdr:to>
      <xdr:col>5</xdr:col>
      <xdr:colOff>400050</xdr:colOff>
      <xdr:row>203</xdr:row>
      <xdr:rowOff>161925</xdr:rowOff>
    </xdr:to>
    <xdr:sp>
      <xdr:nvSpPr>
        <xdr:cNvPr id="8" name="Text Box 3"/>
        <xdr:cNvSpPr txBox="1">
          <a:spLocks noChangeArrowheads="1"/>
        </xdr:cNvSpPr>
      </xdr:nvSpPr>
      <xdr:spPr>
        <a:xfrm>
          <a:off x="1743075" y="340518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161925</xdr:colOff>
      <xdr:row>146</xdr:row>
      <xdr:rowOff>0</xdr:rowOff>
    </xdr:to>
    <xdr:sp>
      <xdr:nvSpPr>
        <xdr:cNvPr id="9" name="Text Box 6"/>
        <xdr:cNvSpPr txBox="1">
          <a:spLocks noChangeArrowheads="1"/>
        </xdr:cNvSpPr>
      </xdr:nvSpPr>
      <xdr:spPr>
        <a:xfrm>
          <a:off x="1762125" y="2466022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161925</xdr:rowOff>
    </xdr:from>
    <xdr:to>
      <xdr:col>5</xdr:col>
      <xdr:colOff>400050</xdr:colOff>
      <xdr:row>219</xdr:row>
      <xdr:rowOff>161925</xdr:rowOff>
    </xdr:to>
    <xdr:sp>
      <xdr:nvSpPr>
        <xdr:cNvPr id="10" name="Text Box 3"/>
        <xdr:cNvSpPr txBox="1">
          <a:spLocks noChangeArrowheads="1"/>
        </xdr:cNvSpPr>
      </xdr:nvSpPr>
      <xdr:spPr>
        <a:xfrm>
          <a:off x="1743075" y="366426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161925</xdr:colOff>
      <xdr:row>146</xdr:row>
      <xdr:rowOff>0</xdr:rowOff>
    </xdr:to>
    <xdr:sp>
      <xdr:nvSpPr>
        <xdr:cNvPr id="11" name="Text Box 6"/>
        <xdr:cNvSpPr txBox="1">
          <a:spLocks noChangeArrowheads="1"/>
        </xdr:cNvSpPr>
      </xdr:nvSpPr>
      <xdr:spPr>
        <a:xfrm>
          <a:off x="1762125" y="2466022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161925</xdr:rowOff>
    </xdr:from>
    <xdr:to>
      <xdr:col>5</xdr:col>
      <xdr:colOff>400050</xdr:colOff>
      <xdr:row>219</xdr:row>
      <xdr:rowOff>161925</xdr:rowOff>
    </xdr:to>
    <xdr:sp>
      <xdr:nvSpPr>
        <xdr:cNvPr id="12" name="Text Box 3"/>
        <xdr:cNvSpPr txBox="1">
          <a:spLocks noChangeArrowheads="1"/>
        </xdr:cNvSpPr>
      </xdr:nvSpPr>
      <xdr:spPr>
        <a:xfrm>
          <a:off x="1743075" y="366426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161925</xdr:colOff>
      <xdr:row>146</xdr:row>
      <xdr:rowOff>0</xdr:rowOff>
    </xdr:to>
    <xdr:sp>
      <xdr:nvSpPr>
        <xdr:cNvPr id="13" name="Text Box 6"/>
        <xdr:cNvSpPr txBox="1">
          <a:spLocks noChangeArrowheads="1"/>
        </xdr:cNvSpPr>
      </xdr:nvSpPr>
      <xdr:spPr>
        <a:xfrm>
          <a:off x="1762125" y="2466022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161925</xdr:rowOff>
    </xdr:from>
    <xdr:to>
      <xdr:col>5</xdr:col>
      <xdr:colOff>400050</xdr:colOff>
      <xdr:row>219</xdr:row>
      <xdr:rowOff>161925</xdr:rowOff>
    </xdr:to>
    <xdr:sp>
      <xdr:nvSpPr>
        <xdr:cNvPr id="14" name="Text Box 3"/>
        <xdr:cNvSpPr txBox="1">
          <a:spLocks noChangeArrowheads="1"/>
        </xdr:cNvSpPr>
      </xdr:nvSpPr>
      <xdr:spPr>
        <a:xfrm>
          <a:off x="1743075" y="366426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19050</xdr:colOff>
      <xdr:row>146</xdr:row>
      <xdr:rowOff>0</xdr:rowOff>
    </xdr:from>
    <xdr:to>
      <xdr:col>5</xdr:col>
      <xdr:colOff>161925</xdr:colOff>
      <xdr:row>146</xdr:row>
      <xdr:rowOff>0</xdr:rowOff>
    </xdr:to>
    <xdr:sp>
      <xdr:nvSpPr>
        <xdr:cNvPr id="15" name="Text Box 6"/>
        <xdr:cNvSpPr txBox="1">
          <a:spLocks noChangeArrowheads="1"/>
        </xdr:cNvSpPr>
      </xdr:nvSpPr>
      <xdr:spPr>
        <a:xfrm>
          <a:off x="1762125" y="24660225"/>
          <a:ext cx="142875" cy="0"/>
        </a:xfrm>
        <a:prstGeom prst="rect">
          <a:avLst/>
        </a:prstGeom>
        <a:noFill/>
        <a:ln w="9525" cmpd="sng">
          <a:noFill/>
        </a:ln>
      </xdr:spPr>
      <xdr:txBody>
        <a:bodyPr vertOverflow="clip" wrap="square" lIns="18288" tIns="18288"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xdr:from>
      <xdr:col>5</xdr:col>
      <xdr:colOff>0</xdr:colOff>
      <xdr:row>219</xdr:row>
      <xdr:rowOff>161925</xdr:rowOff>
    </xdr:from>
    <xdr:to>
      <xdr:col>5</xdr:col>
      <xdr:colOff>400050</xdr:colOff>
      <xdr:row>219</xdr:row>
      <xdr:rowOff>161925</xdr:rowOff>
    </xdr:to>
    <xdr:sp>
      <xdr:nvSpPr>
        <xdr:cNvPr id="16" name="Text Box 3"/>
        <xdr:cNvSpPr txBox="1">
          <a:spLocks noChangeArrowheads="1"/>
        </xdr:cNvSpPr>
      </xdr:nvSpPr>
      <xdr:spPr>
        <a:xfrm>
          <a:off x="1743075" y="36642675"/>
          <a:ext cx="4000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 este Año</a:t>
          </a:r>
        </a:p>
      </xdr:txBody>
    </xdr:sp>
    <xdr:clientData/>
  </xdr:twoCellAnchor>
  <xdr:twoCellAnchor editAs="oneCell">
    <xdr:from>
      <xdr:col>0</xdr:col>
      <xdr:colOff>38100</xdr:colOff>
      <xdr:row>0</xdr:row>
      <xdr:rowOff>0</xdr:rowOff>
    </xdr:from>
    <xdr:to>
      <xdr:col>5</xdr:col>
      <xdr:colOff>104775</xdr:colOff>
      <xdr:row>4</xdr:row>
      <xdr:rowOff>66675</xdr:rowOff>
    </xdr:to>
    <xdr:pic>
      <xdr:nvPicPr>
        <xdr:cNvPr id="17" name="Imagen 18"/>
        <xdr:cNvPicPr preferRelativeResize="1">
          <a:picLocks noChangeAspect="1"/>
        </xdr:cNvPicPr>
      </xdr:nvPicPr>
      <xdr:blipFill>
        <a:blip r:embed="rId1"/>
        <a:stretch>
          <a:fillRect/>
        </a:stretch>
      </xdr:blipFill>
      <xdr:spPr>
        <a:xfrm>
          <a:off x="38100" y="0"/>
          <a:ext cx="180975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0Inspiron\Downloads\Form.%20Presupuesto%20Gerencia%20Area,%20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20Inspiron\Desktop\POA\POA2018\Matriz%20Presupuesto%20PO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tricia%20caba\Dropbox\Direcci&#243;n%20de%20Planificaci&#243;n%20y%20Desarrollo\Carpeta%20POA&#180;s%20Aprobados\POA%202021\Plantillas%20actualizadas%20POA\Carpeta%20Taller%20POA%202019%20SRS-GAS-CEAS\Matriz%20POA%202019%20SRS-SNS.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osep\Downloads\Plantilla%20POA%202021%20CEAS%20%20Pediatricos%20Alineado%20PEI%2020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4">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s>
    <sheetDataSet>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PNE1"/>
      <sheetName val="PPNE2"/>
      <sheetName val="PPNE2.1"/>
      <sheetName val="PPNE3"/>
      <sheetName val="PPNE4"/>
      <sheetName val="PPNE5"/>
      <sheetName val="Insumos"/>
      <sheetName val="PPN3-"/>
      <sheetName val="PPNE4-"/>
      <sheetName val="PPNE5-"/>
    </sheetNames>
    <sheetDataSet>
      <sheetData sheetId="9">
        <row r="11">
          <cell r="G11">
            <v>343838092</v>
          </cell>
        </row>
        <row r="42">
          <cell r="J42">
            <v>885000</v>
          </cell>
        </row>
        <row r="44">
          <cell r="J44">
            <v>300000</v>
          </cell>
        </row>
        <row r="45">
          <cell r="J45">
            <v>500000</v>
          </cell>
        </row>
        <row r="56">
          <cell r="H56">
            <v>2912000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303"/>
  <sheetViews>
    <sheetView showGridLines="0" zoomScalePageLayoutView="0" workbookViewId="0" topLeftCell="A1">
      <selection activeCell="E1" sqref="E1"/>
    </sheetView>
  </sheetViews>
  <sheetFormatPr defaultColWidth="11.421875" defaultRowHeight="12.75"/>
  <cols>
    <col min="1" max="1" width="33.421875" style="12" customWidth="1"/>
    <col min="2" max="3" width="13.57421875" style="12" customWidth="1"/>
    <col min="4" max="4" width="16.140625" style="12" customWidth="1"/>
    <col min="5" max="5" width="15.28125" style="12" customWidth="1"/>
    <col min="6" max="6" width="13.28125" style="12" customWidth="1"/>
    <col min="7" max="8" width="13.7109375" style="12" customWidth="1"/>
    <col min="9" max="9" width="13.57421875" style="12" customWidth="1"/>
    <col min="10" max="10" width="11.421875" style="64" customWidth="1"/>
    <col min="11" max="11" width="13.8515625" style="64" customWidth="1"/>
    <col min="12" max="71" width="11.421875" style="64" customWidth="1"/>
  </cols>
  <sheetData>
    <row r="1" spans="1:9" ht="12.75">
      <c r="A1" s="305"/>
      <c r="B1" s="85"/>
      <c r="C1" s="85"/>
      <c r="D1" s="85"/>
      <c r="E1" s="85"/>
      <c r="F1" s="85"/>
      <c r="G1" s="85"/>
      <c r="H1" s="85"/>
      <c r="I1" s="85"/>
    </row>
    <row r="2" spans="1:9" ht="15.75">
      <c r="A2" s="305"/>
      <c r="B2" s="86" t="s">
        <v>454</v>
      </c>
      <c r="C2" s="86"/>
      <c r="D2" s="86"/>
      <c r="E2" s="86"/>
      <c r="F2" s="86"/>
      <c r="G2" s="86"/>
      <c r="H2" s="86"/>
      <c r="I2" s="86"/>
    </row>
    <row r="3" spans="1:14" ht="15">
      <c r="A3" s="305"/>
      <c r="B3" s="87" t="s">
        <v>455</v>
      </c>
      <c r="C3" s="87"/>
      <c r="D3" s="87"/>
      <c r="E3" s="87"/>
      <c r="F3" s="87"/>
      <c r="G3" s="87"/>
      <c r="H3" s="87"/>
      <c r="I3" s="87"/>
      <c r="K3" s="64">
        <v>2021</v>
      </c>
      <c r="L3" s="64">
        <v>2022</v>
      </c>
      <c r="M3" s="64">
        <v>2023</v>
      </c>
      <c r="N3" s="64">
        <v>2024</v>
      </c>
    </row>
    <row r="4" spans="1:19" ht="12.75">
      <c r="A4" s="305"/>
      <c r="B4" s="88" t="s">
        <v>58</v>
      </c>
      <c r="C4" s="88"/>
      <c r="D4" s="88"/>
      <c r="E4" s="88"/>
      <c r="F4" s="88"/>
      <c r="G4" s="88"/>
      <c r="H4" s="88"/>
      <c r="I4" s="88"/>
      <c r="K4" s="64" t="s">
        <v>456</v>
      </c>
      <c r="L4" s="64" t="s">
        <v>457</v>
      </c>
      <c r="M4" s="64" t="s">
        <v>458</v>
      </c>
      <c r="N4" s="64" t="s">
        <v>459</v>
      </c>
      <c r="O4" s="64" t="s">
        <v>460</v>
      </c>
      <c r="P4" s="64" t="s">
        <v>461</v>
      </c>
      <c r="Q4" s="64" t="s">
        <v>462</v>
      </c>
      <c r="R4" s="64" t="s">
        <v>463</v>
      </c>
      <c r="S4" s="64" t="s">
        <v>464</v>
      </c>
    </row>
    <row r="5" spans="1:9" ht="12.75">
      <c r="A5" s="306"/>
      <c r="B5" s="88" t="s">
        <v>465</v>
      </c>
      <c r="C5" s="89">
        <v>2021</v>
      </c>
      <c r="D5" s="90"/>
      <c r="E5" s="307"/>
      <c r="F5" s="91"/>
      <c r="G5" s="92"/>
      <c r="H5" s="92"/>
      <c r="I5" s="308"/>
    </row>
    <row r="6" spans="1:10" ht="12.75">
      <c r="A6" s="3" t="s">
        <v>321</v>
      </c>
      <c r="B6" s="460" t="s">
        <v>1282</v>
      </c>
      <c r="C6" s="460"/>
      <c r="D6" s="460"/>
      <c r="E6" s="460"/>
      <c r="F6" s="460"/>
      <c r="G6" s="460"/>
      <c r="H6" s="460"/>
      <c r="I6" s="460"/>
      <c r="J6" s="460"/>
    </row>
    <row r="7" spans="1:10" ht="12.75">
      <c r="A7" s="62" t="s">
        <v>1109</v>
      </c>
      <c r="B7" s="461" t="s">
        <v>1283</v>
      </c>
      <c r="C7" s="461"/>
      <c r="D7" s="461"/>
      <c r="E7" s="461"/>
      <c r="F7" s="461"/>
      <c r="G7" s="461"/>
      <c r="H7" s="461"/>
      <c r="I7" s="461"/>
      <c r="J7" s="461"/>
    </row>
    <row r="8" spans="1:11" ht="12.75" customHeight="1">
      <c r="A8" s="464" t="s">
        <v>46</v>
      </c>
      <c r="B8" s="462" t="s">
        <v>1</v>
      </c>
      <c r="C8" s="462" t="s">
        <v>1156</v>
      </c>
      <c r="D8" s="462" t="s">
        <v>1157</v>
      </c>
      <c r="E8" s="462" t="s">
        <v>1158</v>
      </c>
      <c r="F8" s="466" t="s">
        <v>53</v>
      </c>
      <c r="G8" s="466"/>
      <c r="H8" s="466"/>
      <c r="I8" s="466"/>
      <c r="K8" s="462" t="s">
        <v>1155</v>
      </c>
    </row>
    <row r="9" spans="1:11" ht="31.5" customHeight="1">
      <c r="A9" s="465"/>
      <c r="B9" s="463"/>
      <c r="C9" s="463"/>
      <c r="D9" s="463"/>
      <c r="E9" s="463"/>
      <c r="F9" s="4" t="s">
        <v>5</v>
      </c>
      <c r="G9" s="4" t="s">
        <v>6</v>
      </c>
      <c r="H9" s="4" t="s">
        <v>7</v>
      </c>
      <c r="I9" s="4" t="s">
        <v>8</v>
      </c>
      <c r="K9" s="463"/>
    </row>
    <row r="10" spans="1:11" ht="12.75">
      <c r="A10" s="5" t="s">
        <v>15</v>
      </c>
      <c r="B10" s="6" t="s">
        <v>16</v>
      </c>
      <c r="C10" s="74">
        <f>SUM(C11:C12)</f>
        <v>71596</v>
      </c>
      <c r="D10" s="72">
        <f aca="true" t="shared" si="0" ref="D10:I10">SUM(D11:D12)</f>
        <v>96007.43536516736</v>
      </c>
      <c r="E10" s="72">
        <f t="shared" si="0"/>
        <v>133521.44647050812</v>
      </c>
      <c r="F10" s="72">
        <f t="shared" si="0"/>
        <v>16391</v>
      </c>
      <c r="G10" s="72">
        <f t="shared" si="0"/>
        <v>15571.449999999999</v>
      </c>
      <c r="H10" s="72">
        <f t="shared" si="0"/>
        <v>14792.877499999999</v>
      </c>
      <c r="I10" s="72">
        <f t="shared" si="0"/>
        <v>15802</v>
      </c>
      <c r="K10" s="84">
        <f>SUM(K11:K12)</f>
        <v>17357</v>
      </c>
    </row>
    <row r="11" spans="1:11" ht="12.75">
      <c r="A11" s="7" t="s">
        <v>17</v>
      </c>
      <c r="B11" s="82" t="s">
        <v>16</v>
      </c>
      <c r="C11" s="83">
        <v>29988</v>
      </c>
      <c r="D11" s="71">
        <v>49339.07846609374</v>
      </c>
      <c r="E11" s="271">
        <f>IF(C11="",0,(D11/C11)*D11)</f>
        <v>81177.29304666384</v>
      </c>
      <c r="F11" s="83">
        <v>6542</v>
      </c>
      <c r="G11" s="353">
        <f>F11-(F11*5%)</f>
        <v>6214.9</v>
      </c>
      <c r="H11" s="353">
        <f>G11-(G11*5%)</f>
        <v>5904.155</v>
      </c>
      <c r="I11" s="83">
        <v>6302</v>
      </c>
      <c r="K11" s="83">
        <v>7056</v>
      </c>
    </row>
    <row r="12" spans="1:11" ht="12.75">
      <c r="A12" s="7" t="s">
        <v>18</v>
      </c>
      <c r="B12" s="82" t="s">
        <v>16</v>
      </c>
      <c r="C12" s="83">
        <v>41608</v>
      </c>
      <c r="D12" s="71">
        <v>46668.356899073624</v>
      </c>
      <c r="E12" s="271">
        <f>IF(C12="",0,(D12/C12)*D12)</f>
        <v>52344.15342384428</v>
      </c>
      <c r="F12" s="75">
        <v>9849</v>
      </c>
      <c r="G12" s="353">
        <f>F12-(F12*5%)</f>
        <v>9356.55</v>
      </c>
      <c r="H12" s="353">
        <f>G12-(G12*5%)</f>
        <v>8888.7225</v>
      </c>
      <c r="I12" s="75">
        <v>9500</v>
      </c>
      <c r="K12" s="75">
        <v>10301</v>
      </c>
    </row>
    <row r="13" spans="1:11" ht="15" customHeight="1">
      <c r="A13" s="5" t="s">
        <v>19</v>
      </c>
      <c r="B13" s="6" t="s">
        <v>16</v>
      </c>
      <c r="C13" s="74">
        <f>SUM(C14)</f>
        <v>60181</v>
      </c>
      <c r="D13" s="73">
        <f aca="true" t="shared" si="1" ref="D13:K13">D14</f>
        <v>66200.08735202682</v>
      </c>
      <c r="E13" s="72">
        <f t="shared" si="1"/>
        <v>72821.18219065788</v>
      </c>
      <c r="F13" s="73">
        <f t="shared" si="1"/>
        <v>12800</v>
      </c>
      <c r="G13" s="73">
        <f t="shared" si="1"/>
        <v>10830</v>
      </c>
      <c r="H13" s="73">
        <f t="shared" si="1"/>
        <v>11632</v>
      </c>
      <c r="I13" s="72">
        <f t="shared" si="1"/>
        <v>8022</v>
      </c>
      <c r="K13" s="84">
        <f t="shared" si="1"/>
        <v>19212</v>
      </c>
    </row>
    <row r="14" spans="1:11" ht="12.75">
      <c r="A14" s="7" t="s">
        <v>67</v>
      </c>
      <c r="B14" s="82" t="s">
        <v>16</v>
      </c>
      <c r="C14" s="83">
        <v>60181</v>
      </c>
      <c r="D14" s="71">
        <v>66200.08735202682</v>
      </c>
      <c r="E14" s="271">
        <f>IF(C14="",0,(D14/C14)*D14)</f>
        <v>72821.18219065788</v>
      </c>
      <c r="F14" s="76">
        <v>12800</v>
      </c>
      <c r="G14" s="76">
        <v>10830</v>
      </c>
      <c r="H14" s="76">
        <v>11632</v>
      </c>
      <c r="I14" s="76">
        <v>8022</v>
      </c>
      <c r="K14" s="76">
        <v>19212</v>
      </c>
    </row>
    <row r="15" spans="1:11" ht="12.75">
      <c r="A15" s="5" t="s">
        <v>9</v>
      </c>
      <c r="B15" s="6" t="s">
        <v>10</v>
      </c>
      <c r="C15" s="74">
        <f>SUM(C16:C33)</f>
        <v>12105</v>
      </c>
      <c r="D15" s="72">
        <f aca="true" t="shared" si="2" ref="D15:I15">SUM(D16:D33)</f>
        <v>17237</v>
      </c>
      <c r="E15" s="72">
        <f t="shared" si="2"/>
        <v>24544.747542337875</v>
      </c>
      <c r="F15" s="72">
        <f t="shared" si="2"/>
        <v>1054</v>
      </c>
      <c r="G15" s="72">
        <f t="shared" si="2"/>
        <v>1342</v>
      </c>
      <c r="H15" s="72">
        <f t="shared" si="2"/>
        <v>1485</v>
      </c>
      <c r="I15" s="72">
        <f t="shared" si="2"/>
        <v>910</v>
      </c>
      <c r="K15" s="84">
        <f>SUM(K16:K33)</f>
        <v>3937</v>
      </c>
    </row>
    <row r="16" spans="1:11" ht="12.75">
      <c r="A16" s="8" t="s">
        <v>1159</v>
      </c>
      <c r="B16" s="82"/>
      <c r="C16" s="83"/>
      <c r="D16" s="71">
        <f aca="true" t="shared" si="3" ref="D16:D22">(K16/5)*12</f>
        <v>0</v>
      </c>
      <c r="E16" s="271">
        <f aca="true" t="shared" si="4" ref="E16:E22">IF(C16="",0,(D16/C16)*D16)</f>
        <v>0</v>
      </c>
      <c r="F16" s="75"/>
      <c r="G16" s="75"/>
      <c r="H16" s="75"/>
      <c r="I16" s="75"/>
      <c r="K16" s="75"/>
    </row>
    <row r="17" spans="1:11" ht="12.75">
      <c r="A17" s="8" t="s">
        <v>11</v>
      </c>
      <c r="B17" s="82"/>
      <c r="C17" s="83"/>
      <c r="D17" s="71">
        <f t="shared" si="3"/>
        <v>0</v>
      </c>
      <c r="E17" s="271">
        <f t="shared" si="4"/>
        <v>0</v>
      </c>
      <c r="F17" s="75"/>
      <c r="G17" s="75"/>
      <c r="H17" s="75"/>
      <c r="I17" s="75"/>
      <c r="K17" s="75"/>
    </row>
    <row r="18" spans="1:11" ht="12.75">
      <c r="A18" s="8" t="s">
        <v>1160</v>
      </c>
      <c r="B18" s="82"/>
      <c r="C18" s="83"/>
      <c r="D18" s="71">
        <f t="shared" si="3"/>
        <v>0</v>
      </c>
      <c r="E18" s="271">
        <f t="shared" si="4"/>
        <v>0</v>
      </c>
      <c r="F18" s="75"/>
      <c r="G18" s="75"/>
      <c r="H18" s="75"/>
      <c r="I18" s="75"/>
      <c r="K18" s="75"/>
    </row>
    <row r="19" spans="1:11" ht="12.75">
      <c r="A19" s="8" t="s">
        <v>12</v>
      </c>
      <c r="B19" s="82" t="s">
        <v>10</v>
      </c>
      <c r="C19" s="83">
        <v>12105</v>
      </c>
      <c r="D19" s="71">
        <v>17237</v>
      </c>
      <c r="E19" s="271">
        <f t="shared" si="4"/>
        <v>24544.747542337875</v>
      </c>
      <c r="F19" s="75">
        <v>1054</v>
      </c>
      <c r="G19" s="75">
        <v>1342</v>
      </c>
      <c r="H19" s="75">
        <v>1485</v>
      </c>
      <c r="I19" s="75">
        <v>910</v>
      </c>
      <c r="K19" s="75">
        <v>3937</v>
      </c>
    </row>
    <row r="20" spans="1:11" ht="12.75">
      <c r="A20" s="8" t="s">
        <v>1161</v>
      </c>
      <c r="B20" s="82"/>
      <c r="C20" s="83"/>
      <c r="D20" s="71">
        <f t="shared" si="3"/>
        <v>0</v>
      </c>
      <c r="E20" s="271">
        <f t="shared" si="4"/>
        <v>0</v>
      </c>
      <c r="F20" s="75"/>
      <c r="G20" s="75"/>
      <c r="H20" s="75"/>
      <c r="I20" s="75"/>
      <c r="K20" s="75"/>
    </row>
    <row r="21" spans="1:11" ht="12.75">
      <c r="A21" s="8" t="s">
        <v>13</v>
      </c>
      <c r="B21" s="82"/>
      <c r="C21" s="83"/>
      <c r="D21" s="71">
        <f t="shared" si="3"/>
        <v>0</v>
      </c>
      <c r="E21" s="271">
        <f t="shared" si="4"/>
        <v>0</v>
      </c>
      <c r="F21" s="75"/>
      <c r="G21" s="75"/>
      <c r="H21" s="75"/>
      <c r="I21" s="75"/>
      <c r="K21" s="75"/>
    </row>
    <row r="22" spans="1:11" ht="12.75">
      <c r="A22" s="8" t="s">
        <v>14</v>
      </c>
      <c r="B22" s="82"/>
      <c r="C22" s="83"/>
      <c r="D22" s="71">
        <f t="shared" si="3"/>
        <v>0</v>
      </c>
      <c r="E22" s="271">
        <f t="shared" si="4"/>
        <v>0</v>
      </c>
      <c r="F22" s="75"/>
      <c r="G22" s="75"/>
      <c r="H22" s="75"/>
      <c r="I22" s="75"/>
      <c r="K22" s="75"/>
    </row>
    <row r="23" spans="1:11" ht="12.75">
      <c r="A23" s="8" t="s">
        <v>1164</v>
      </c>
      <c r="B23" s="82"/>
      <c r="C23" s="83"/>
      <c r="D23" s="71">
        <f>(K22/5)*12</f>
        <v>0</v>
      </c>
      <c r="E23" s="271">
        <f>IF(C22="",0,(D23/C22)*D23)</f>
        <v>0</v>
      </c>
      <c r="F23" s="75"/>
      <c r="G23" s="75"/>
      <c r="H23" s="75"/>
      <c r="I23" s="75"/>
      <c r="K23" s="75"/>
    </row>
    <row r="24" spans="1:11" ht="12.75">
      <c r="A24" s="8" t="s">
        <v>1163</v>
      </c>
      <c r="B24" s="82"/>
      <c r="C24" s="83"/>
      <c r="D24" s="71">
        <f aca="true" t="shared" si="5" ref="D24:D33">(K23/5)*12</f>
        <v>0</v>
      </c>
      <c r="E24" s="271">
        <f aca="true" t="shared" si="6" ref="E24:E33">IF(C23="",0,(D24/C23)*D24)</f>
        <v>0</v>
      </c>
      <c r="F24" s="75"/>
      <c r="G24" s="75"/>
      <c r="H24" s="75"/>
      <c r="I24" s="75"/>
      <c r="K24" s="75"/>
    </row>
    <row r="25" spans="1:11" ht="12.75">
      <c r="A25" s="8" t="s">
        <v>1162</v>
      </c>
      <c r="B25" s="82"/>
      <c r="C25" s="83"/>
      <c r="D25" s="71">
        <f t="shared" si="5"/>
        <v>0</v>
      </c>
      <c r="E25" s="271">
        <f t="shared" si="6"/>
        <v>0</v>
      </c>
      <c r="F25" s="75"/>
      <c r="G25" s="75"/>
      <c r="H25" s="75"/>
      <c r="I25" s="75"/>
      <c r="K25" s="75"/>
    </row>
    <row r="26" spans="1:11" ht="12.75">
      <c r="A26" s="319"/>
      <c r="B26" s="82"/>
      <c r="C26" s="83"/>
      <c r="D26" s="71">
        <f t="shared" si="5"/>
        <v>0</v>
      </c>
      <c r="E26" s="271">
        <f t="shared" si="6"/>
        <v>0</v>
      </c>
      <c r="F26" s="75"/>
      <c r="G26" s="75"/>
      <c r="H26" s="75"/>
      <c r="I26" s="75"/>
      <c r="K26" s="75"/>
    </row>
    <row r="27" spans="1:11" ht="12.75">
      <c r="A27" s="319"/>
      <c r="B27" s="82"/>
      <c r="C27" s="83"/>
      <c r="D27" s="71">
        <f t="shared" si="5"/>
        <v>0</v>
      </c>
      <c r="E27" s="271">
        <f t="shared" si="6"/>
        <v>0</v>
      </c>
      <c r="F27" s="75"/>
      <c r="G27" s="75"/>
      <c r="H27" s="75"/>
      <c r="I27" s="75"/>
      <c r="K27" s="75"/>
    </row>
    <row r="28" spans="1:11" ht="12.75">
      <c r="A28" s="319"/>
      <c r="B28" s="82"/>
      <c r="C28" s="83"/>
      <c r="D28" s="71">
        <f t="shared" si="5"/>
        <v>0</v>
      </c>
      <c r="E28" s="271">
        <f t="shared" si="6"/>
        <v>0</v>
      </c>
      <c r="F28" s="75"/>
      <c r="G28" s="75"/>
      <c r="H28" s="75"/>
      <c r="I28" s="75"/>
      <c r="K28" s="75"/>
    </row>
    <row r="29" spans="1:11" ht="12.75">
      <c r="A29" s="319"/>
      <c r="B29" s="82"/>
      <c r="C29" s="83"/>
      <c r="D29" s="71">
        <f t="shared" si="5"/>
        <v>0</v>
      </c>
      <c r="E29" s="271">
        <f t="shared" si="6"/>
        <v>0</v>
      </c>
      <c r="F29" s="75"/>
      <c r="G29" s="75"/>
      <c r="H29" s="75"/>
      <c r="I29" s="75"/>
      <c r="K29" s="75"/>
    </row>
    <row r="30" spans="1:11" ht="12.75">
      <c r="A30" s="319"/>
      <c r="B30" s="82"/>
      <c r="C30" s="83"/>
      <c r="D30" s="71">
        <f t="shared" si="5"/>
        <v>0</v>
      </c>
      <c r="E30" s="271">
        <f t="shared" si="6"/>
        <v>0</v>
      </c>
      <c r="F30" s="75"/>
      <c r="G30" s="75"/>
      <c r="H30" s="75"/>
      <c r="I30" s="75"/>
      <c r="K30" s="75"/>
    </row>
    <row r="31" spans="1:11" ht="12.75">
      <c r="A31" s="319"/>
      <c r="B31" s="82"/>
      <c r="C31" s="83"/>
      <c r="D31" s="71">
        <f t="shared" si="5"/>
        <v>0</v>
      </c>
      <c r="E31" s="271">
        <f t="shared" si="6"/>
        <v>0</v>
      </c>
      <c r="F31" s="75"/>
      <c r="G31" s="75"/>
      <c r="H31" s="75"/>
      <c r="I31" s="75"/>
      <c r="K31" s="75"/>
    </row>
    <row r="32" spans="1:11" ht="12.75">
      <c r="A32" s="319"/>
      <c r="B32" s="82"/>
      <c r="C32" s="83"/>
      <c r="D32" s="71">
        <f t="shared" si="5"/>
        <v>0</v>
      </c>
      <c r="E32" s="271">
        <f t="shared" si="6"/>
        <v>0</v>
      </c>
      <c r="F32" s="75"/>
      <c r="G32" s="75"/>
      <c r="H32" s="75"/>
      <c r="I32" s="75"/>
      <c r="K32" s="75"/>
    </row>
    <row r="33" spans="1:11" ht="12.75">
      <c r="A33" s="319"/>
      <c r="B33" s="82"/>
      <c r="C33" s="83"/>
      <c r="D33" s="71">
        <f t="shared" si="5"/>
        <v>0</v>
      </c>
      <c r="E33" s="271">
        <f t="shared" si="6"/>
        <v>0</v>
      </c>
      <c r="F33" s="75"/>
      <c r="G33" s="75"/>
      <c r="H33" s="75"/>
      <c r="I33" s="75"/>
      <c r="K33" s="75"/>
    </row>
    <row r="34" spans="1:11" ht="12.75">
      <c r="A34" s="5" t="s">
        <v>47</v>
      </c>
      <c r="B34" s="6"/>
      <c r="C34" s="74">
        <f>SUM(C35:C37)</f>
        <v>222393</v>
      </c>
      <c r="D34" s="72">
        <f aca="true" t="shared" si="7" ref="D34:I34">SUM(D35:D37)</f>
        <v>337753.44088585814</v>
      </c>
      <c r="E34" s="72">
        <f t="shared" si="7"/>
        <v>552897.5995352224</v>
      </c>
      <c r="F34" s="72">
        <f t="shared" si="7"/>
        <v>27510</v>
      </c>
      <c r="G34" s="72">
        <f t="shared" si="7"/>
        <v>27453</v>
      </c>
      <c r="H34" s="72">
        <f t="shared" si="7"/>
        <v>24487</v>
      </c>
      <c r="I34" s="72">
        <f t="shared" si="7"/>
        <v>18497</v>
      </c>
      <c r="K34" s="84">
        <f>SUM(K35:K37)</f>
        <v>75192</v>
      </c>
    </row>
    <row r="35" spans="1:11" ht="12.75">
      <c r="A35" s="7" t="s">
        <v>48</v>
      </c>
      <c r="B35" s="7" t="s">
        <v>1166</v>
      </c>
      <c r="C35" s="83">
        <v>178569</v>
      </c>
      <c r="D35" s="71">
        <v>308687.46578518883</v>
      </c>
      <c r="E35" s="271">
        <f>IF(C35="",0,(D35/C35)*D35)</f>
        <v>533619.785813227</v>
      </c>
      <c r="F35" s="75">
        <v>15619</v>
      </c>
      <c r="G35" s="75">
        <v>14611</v>
      </c>
      <c r="H35" s="75">
        <v>12596</v>
      </c>
      <c r="I35" s="75">
        <v>7557</v>
      </c>
      <c r="K35" s="75">
        <v>61677</v>
      </c>
    </row>
    <row r="36" spans="1:11" ht="12.75">
      <c r="A36" s="7" t="s">
        <v>20</v>
      </c>
      <c r="B36" s="7" t="s">
        <v>21</v>
      </c>
      <c r="C36" s="83">
        <v>43824</v>
      </c>
      <c r="D36" s="71">
        <v>29065.9751006693</v>
      </c>
      <c r="E36" s="271">
        <f>IF(C36="",0,(D36/C36)*D36)</f>
        <v>19277.81372199543</v>
      </c>
      <c r="F36" s="75">
        <v>11891</v>
      </c>
      <c r="G36" s="75">
        <v>12842</v>
      </c>
      <c r="H36" s="75">
        <v>11891</v>
      </c>
      <c r="I36" s="75">
        <v>10940</v>
      </c>
      <c r="K36" s="75">
        <v>13515</v>
      </c>
    </row>
    <row r="37" spans="1:11" ht="12.75">
      <c r="A37" s="7" t="s">
        <v>1165</v>
      </c>
      <c r="B37" s="7" t="s">
        <v>54</v>
      </c>
      <c r="C37" s="83"/>
      <c r="D37" s="71">
        <f>(K37/5)*12</f>
        <v>0</v>
      </c>
      <c r="E37" s="271">
        <f>IF(C37="",0,(D37/C37)*D37)</f>
        <v>0</v>
      </c>
      <c r="F37" s="75"/>
      <c r="G37" s="75"/>
      <c r="H37" s="75"/>
      <c r="I37" s="75"/>
      <c r="K37" s="77"/>
    </row>
    <row r="38" spans="1:9" ht="12.75">
      <c r="A38" s="9" t="s">
        <v>49</v>
      </c>
      <c r="B38" s="10"/>
      <c r="C38" s="10"/>
      <c r="D38" s="10"/>
      <c r="E38" s="10"/>
      <c r="F38" s="10"/>
      <c r="G38" s="10"/>
      <c r="H38" s="10"/>
      <c r="I38" s="10"/>
    </row>
    <row r="39" spans="1:9" ht="63.75">
      <c r="A39" s="11" t="s">
        <v>327</v>
      </c>
      <c r="B39" s="70" t="s">
        <v>322</v>
      </c>
      <c r="C39" s="70" t="s">
        <v>326</v>
      </c>
      <c r="D39" s="70" t="s">
        <v>328</v>
      </c>
      <c r="E39" s="70" t="s">
        <v>323</v>
      </c>
      <c r="F39" s="70" t="s">
        <v>324</v>
      </c>
      <c r="G39" s="70" t="s">
        <v>325</v>
      </c>
      <c r="H39" s="70" t="s">
        <v>475</v>
      </c>
      <c r="I39" s="70" t="s">
        <v>474</v>
      </c>
    </row>
    <row r="40" spans="1:9" ht="12.75">
      <c r="A40" s="80">
        <v>2018</v>
      </c>
      <c r="B40" s="78">
        <v>114</v>
      </c>
      <c r="C40" s="78">
        <v>65.3</v>
      </c>
      <c r="D40" s="78">
        <v>41610</v>
      </c>
      <c r="E40" s="78">
        <v>39174</v>
      </c>
      <c r="F40" s="79">
        <v>5.26</v>
      </c>
      <c r="G40" s="351">
        <v>0.9415</v>
      </c>
      <c r="H40" s="78" t="s">
        <v>1281</v>
      </c>
      <c r="I40" s="78" t="s">
        <v>1281</v>
      </c>
    </row>
    <row r="41" spans="1:9" ht="12.75">
      <c r="A41" s="80">
        <v>2019</v>
      </c>
      <c r="B41" s="78">
        <v>121</v>
      </c>
      <c r="C41" s="78">
        <v>97.45</v>
      </c>
      <c r="D41" s="78">
        <v>47785</v>
      </c>
      <c r="E41" s="78">
        <v>42362</v>
      </c>
      <c r="F41" s="79">
        <v>3.5</v>
      </c>
      <c r="G41" s="351">
        <v>0.8865</v>
      </c>
      <c r="H41" s="78" t="s">
        <v>1281</v>
      </c>
      <c r="I41" s="78" t="s">
        <v>1281</v>
      </c>
    </row>
    <row r="42" spans="1:9" ht="12.75">
      <c r="A42" s="81">
        <v>2020</v>
      </c>
      <c r="B42" s="78">
        <v>146</v>
      </c>
      <c r="C42" s="78">
        <v>26.9</v>
      </c>
      <c r="D42" s="78">
        <v>26426</v>
      </c>
      <c r="E42" s="78">
        <v>17087</v>
      </c>
      <c r="F42" s="79">
        <v>4.09</v>
      </c>
      <c r="G42" s="352">
        <v>0.67</v>
      </c>
      <c r="H42" s="78"/>
      <c r="I42" s="78"/>
    </row>
    <row r="43" spans="1:9" s="64" customFormat="1" ht="12.75">
      <c r="A43" s="65"/>
      <c r="B43" s="65"/>
      <c r="C43" s="65"/>
      <c r="D43" s="65"/>
      <c r="E43" s="65"/>
      <c r="F43" s="65"/>
      <c r="G43" s="65"/>
      <c r="H43" s="65"/>
      <c r="I43" s="65"/>
    </row>
    <row r="44" spans="1:9" s="64" customFormat="1" ht="12.75">
      <c r="A44" s="65"/>
      <c r="B44" s="65"/>
      <c r="C44" s="65"/>
      <c r="D44" s="65"/>
      <c r="E44" s="65"/>
      <c r="F44" s="65"/>
      <c r="G44" s="65"/>
      <c r="H44" s="65"/>
      <c r="I44" s="65"/>
    </row>
    <row r="45" spans="1:9" s="64" customFormat="1" ht="12.75">
      <c r="A45" s="65"/>
      <c r="B45" s="65"/>
      <c r="C45" s="65"/>
      <c r="D45" s="65"/>
      <c r="E45" s="65"/>
      <c r="F45" s="65"/>
      <c r="G45" s="65"/>
      <c r="H45" s="65"/>
      <c r="I45" s="65"/>
    </row>
    <row r="46" spans="1:9" s="64" customFormat="1" ht="12.75">
      <c r="A46" s="65"/>
      <c r="B46" s="65"/>
      <c r="C46" s="65"/>
      <c r="D46" s="65"/>
      <c r="E46" s="65"/>
      <c r="F46" s="65"/>
      <c r="G46" s="65"/>
      <c r="H46" s="65"/>
      <c r="I46" s="65"/>
    </row>
    <row r="47" spans="1:9" s="64" customFormat="1" ht="12.75">
      <c r="A47" s="65"/>
      <c r="B47" s="65"/>
      <c r="C47" s="65"/>
      <c r="D47" s="65"/>
      <c r="E47" s="65"/>
      <c r="F47" s="65"/>
      <c r="G47" s="65"/>
      <c r="H47" s="65"/>
      <c r="I47" s="65"/>
    </row>
    <row r="48" spans="1:9" s="64" customFormat="1" ht="12.75">
      <c r="A48" s="65"/>
      <c r="B48" s="65"/>
      <c r="C48" s="65"/>
      <c r="D48" s="65"/>
      <c r="E48" s="65"/>
      <c r="F48" s="65"/>
      <c r="G48" s="65"/>
      <c r="H48" s="65"/>
      <c r="I48" s="65"/>
    </row>
    <row r="49" spans="1:9" s="64" customFormat="1" ht="12.75">
      <c r="A49" s="65"/>
      <c r="B49" s="65"/>
      <c r="C49" s="65"/>
      <c r="D49" s="65"/>
      <c r="E49" s="65"/>
      <c r="F49" s="65"/>
      <c r="G49" s="65"/>
      <c r="H49" s="65"/>
      <c r="I49" s="65"/>
    </row>
    <row r="50" spans="1:9" s="64" customFormat="1" ht="12.75">
      <c r="A50" s="65"/>
      <c r="B50" s="65"/>
      <c r="C50" s="65"/>
      <c r="D50" s="65"/>
      <c r="E50" s="65"/>
      <c r="F50" s="65"/>
      <c r="G50" s="65"/>
      <c r="H50" s="65"/>
      <c r="I50" s="65"/>
    </row>
    <row r="51" spans="1:9" s="64" customFormat="1" ht="12.75">
      <c r="A51" s="65"/>
      <c r="B51" s="65"/>
      <c r="C51" s="65"/>
      <c r="D51" s="65"/>
      <c r="E51" s="65"/>
      <c r="F51" s="65"/>
      <c r="G51" s="65"/>
      <c r="H51" s="65"/>
      <c r="I51" s="65"/>
    </row>
    <row r="52" spans="1:9" s="64" customFormat="1" ht="12.75">
      <c r="A52" s="65"/>
      <c r="B52" s="65"/>
      <c r="C52" s="65"/>
      <c r="D52" s="65"/>
      <c r="E52" s="65"/>
      <c r="F52" s="65"/>
      <c r="G52" s="65"/>
      <c r="H52" s="65"/>
      <c r="I52" s="65"/>
    </row>
    <row r="53" spans="1:9" s="64" customFormat="1" ht="12.75">
      <c r="A53" s="65"/>
      <c r="B53" s="65"/>
      <c r="C53" s="65"/>
      <c r="D53" s="65"/>
      <c r="E53" s="65"/>
      <c r="F53" s="65"/>
      <c r="G53" s="65"/>
      <c r="H53" s="65"/>
      <c r="I53" s="65"/>
    </row>
    <row r="54" spans="1:9" s="64" customFormat="1" ht="12.75">
      <c r="A54" s="65"/>
      <c r="B54" s="65"/>
      <c r="C54" s="65"/>
      <c r="D54" s="65"/>
      <c r="E54" s="65"/>
      <c r="F54" s="65"/>
      <c r="G54" s="65"/>
      <c r="H54" s="65"/>
      <c r="I54" s="65"/>
    </row>
    <row r="55" spans="1:9" s="64" customFormat="1" ht="12.75">
      <c r="A55" s="65"/>
      <c r="B55" s="65"/>
      <c r="C55" s="65"/>
      <c r="D55" s="65"/>
      <c r="E55" s="65"/>
      <c r="F55" s="65"/>
      <c r="G55" s="65"/>
      <c r="H55" s="65"/>
      <c r="I55" s="65"/>
    </row>
    <row r="56" spans="1:9" s="64" customFormat="1" ht="12.75">
      <c r="A56" s="65"/>
      <c r="B56" s="65"/>
      <c r="C56" s="65"/>
      <c r="D56" s="65"/>
      <c r="E56" s="65"/>
      <c r="F56" s="65"/>
      <c r="G56" s="65"/>
      <c r="H56" s="65"/>
      <c r="I56" s="65"/>
    </row>
    <row r="57" spans="1:9" s="64" customFormat="1" ht="12.75">
      <c r="A57" s="65"/>
      <c r="B57" s="65"/>
      <c r="C57" s="65"/>
      <c r="D57" s="65"/>
      <c r="E57" s="65"/>
      <c r="F57" s="65"/>
      <c r="G57" s="65"/>
      <c r="H57" s="65"/>
      <c r="I57" s="65"/>
    </row>
    <row r="58" spans="1:9" s="64" customFormat="1" ht="12.75">
      <c r="A58" s="65"/>
      <c r="B58" s="65"/>
      <c r="C58" s="65"/>
      <c r="D58" s="65"/>
      <c r="E58" s="65"/>
      <c r="F58" s="65"/>
      <c r="G58" s="65"/>
      <c r="H58" s="65"/>
      <c r="I58" s="65"/>
    </row>
    <row r="59" spans="1:9" s="64" customFormat="1" ht="12.75">
      <c r="A59" s="65"/>
      <c r="B59" s="65"/>
      <c r="C59" s="65"/>
      <c r="D59" s="65"/>
      <c r="E59" s="65"/>
      <c r="F59" s="65"/>
      <c r="G59" s="65"/>
      <c r="H59" s="65"/>
      <c r="I59" s="65"/>
    </row>
    <row r="60" spans="1:9" s="64" customFormat="1" ht="12.75">
      <c r="A60" s="65"/>
      <c r="B60" s="65"/>
      <c r="C60" s="65"/>
      <c r="D60" s="65"/>
      <c r="E60" s="65"/>
      <c r="F60" s="65"/>
      <c r="G60" s="65"/>
      <c r="H60" s="65"/>
      <c r="I60" s="65"/>
    </row>
    <row r="61" spans="1:9" s="64" customFormat="1" ht="12.75">
      <c r="A61" s="65"/>
      <c r="B61" s="65"/>
      <c r="C61" s="65"/>
      <c r="D61" s="65"/>
      <c r="E61" s="65"/>
      <c r="F61" s="65"/>
      <c r="G61" s="65"/>
      <c r="H61" s="65"/>
      <c r="I61" s="65"/>
    </row>
    <row r="62" spans="1:9" s="64" customFormat="1" ht="12.75">
      <c r="A62" s="65"/>
      <c r="B62" s="65"/>
      <c r="C62" s="65"/>
      <c r="D62" s="65"/>
      <c r="E62" s="65"/>
      <c r="F62" s="65"/>
      <c r="G62" s="65"/>
      <c r="H62" s="65"/>
      <c r="I62" s="65"/>
    </row>
    <row r="63" spans="1:9" s="64" customFormat="1" ht="12.75">
      <c r="A63" s="65"/>
      <c r="B63" s="65"/>
      <c r="C63" s="65"/>
      <c r="D63" s="65"/>
      <c r="E63" s="65"/>
      <c r="F63" s="65"/>
      <c r="G63" s="65"/>
      <c r="H63" s="65"/>
      <c r="I63" s="65"/>
    </row>
    <row r="64" spans="1:9" s="64" customFormat="1" ht="12.75">
      <c r="A64" s="65"/>
      <c r="B64" s="65"/>
      <c r="C64" s="65"/>
      <c r="D64" s="65"/>
      <c r="E64" s="65"/>
      <c r="F64" s="65"/>
      <c r="G64" s="65"/>
      <c r="H64" s="65"/>
      <c r="I64" s="65"/>
    </row>
    <row r="65" spans="1:9" s="64" customFormat="1" ht="12.75">
      <c r="A65" s="65"/>
      <c r="B65" s="65"/>
      <c r="C65" s="65"/>
      <c r="D65" s="65"/>
      <c r="E65" s="65"/>
      <c r="F65" s="65"/>
      <c r="G65" s="65"/>
      <c r="H65" s="65"/>
      <c r="I65" s="65"/>
    </row>
    <row r="66" spans="1:9" s="64" customFormat="1" ht="12.75">
      <c r="A66" s="65"/>
      <c r="B66" s="65"/>
      <c r="C66" s="65"/>
      <c r="D66" s="65"/>
      <c r="E66" s="65"/>
      <c r="F66" s="65"/>
      <c r="G66" s="65"/>
      <c r="H66" s="65"/>
      <c r="I66" s="65"/>
    </row>
    <row r="67" spans="1:9" s="64" customFormat="1" ht="12.75">
      <c r="A67" s="65"/>
      <c r="B67" s="65"/>
      <c r="C67" s="65"/>
      <c r="D67" s="65"/>
      <c r="E67" s="65"/>
      <c r="F67" s="65"/>
      <c r="G67" s="65"/>
      <c r="H67" s="65"/>
      <c r="I67" s="65"/>
    </row>
    <row r="68" spans="1:9" s="64" customFormat="1" ht="12.75">
      <c r="A68" s="65"/>
      <c r="B68" s="65"/>
      <c r="C68" s="65"/>
      <c r="D68" s="65"/>
      <c r="E68" s="65"/>
      <c r="F68" s="65"/>
      <c r="G68" s="65"/>
      <c r="H68" s="65"/>
      <c r="I68" s="65"/>
    </row>
    <row r="69" spans="1:9" s="64" customFormat="1" ht="12.75">
      <c r="A69" s="65"/>
      <c r="B69" s="65"/>
      <c r="C69" s="65"/>
      <c r="D69" s="65"/>
      <c r="E69" s="65"/>
      <c r="F69" s="65"/>
      <c r="G69" s="65"/>
      <c r="H69" s="65"/>
      <c r="I69" s="65"/>
    </row>
    <row r="70" spans="1:9" s="64" customFormat="1" ht="12.75">
      <c r="A70" s="65"/>
      <c r="B70" s="65"/>
      <c r="C70" s="65"/>
      <c r="D70" s="65"/>
      <c r="E70" s="65"/>
      <c r="F70" s="65"/>
      <c r="G70" s="65"/>
      <c r="H70" s="65"/>
      <c r="I70" s="65"/>
    </row>
    <row r="71" spans="1:9" s="64" customFormat="1" ht="12.75">
      <c r="A71" s="65"/>
      <c r="B71" s="65"/>
      <c r="C71" s="65"/>
      <c r="D71" s="65"/>
      <c r="E71" s="65"/>
      <c r="F71" s="65"/>
      <c r="G71" s="65"/>
      <c r="H71" s="65"/>
      <c r="I71" s="65"/>
    </row>
    <row r="72" spans="1:9" s="64" customFormat="1" ht="12.75">
      <c r="A72" s="65"/>
      <c r="B72" s="65"/>
      <c r="C72" s="65"/>
      <c r="D72" s="65"/>
      <c r="E72" s="65"/>
      <c r="F72" s="65"/>
      <c r="G72" s="65"/>
      <c r="H72" s="65"/>
      <c r="I72" s="65"/>
    </row>
    <row r="73" spans="1:9" s="64" customFormat="1" ht="12.75">
      <c r="A73" s="65"/>
      <c r="B73" s="65"/>
      <c r="C73" s="65"/>
      <c r="D73" s="65"/>
      <c r="E73" s="65"/>
      <c r="F73" s="65"/>
      <c r="G73" s="65"/>
      <c r="H73" s="65"/>
      <c r="I73" s="65"/>
    </row>
    <row r="74" spans="1:9" s="64" customFormat="1" ht="12.75">
      <c r="A74" s="65"/>
      <c r="B74" s="65"/>
      <c r="C74" s="65"/>
      <c r="D74" s="65"/>
      <c r="E74" s="65"/>
      <c r="F74" s="65"/>
      <c r="G74" s="65"/>
      <c r="H74" s="65"/>
      <c r="I74" s="65"/>
    </row>
    <row r="75" spans="1:9" s="64" customFormat="1" ht="12.75">
      <c r="A75" s="65"/>
      <c r="B75" s="65"/>
      <c r="C75" s="65"/>
      <c r="D75" s="65"/>
      <c r="E75" s="65"/>
      <c r="F75" s="65"/>
      <c r="G75" s="65"/>
      <c r="H75" s="65"/>
      <c r="I75" s="65"/>
    </row>
    <row r="76" spans="1:9" s="64" customFormat="1" ht="12.75">
      <c r="A76" s="65"/>
      <c r="B76" s="65"/>
      <c r="C76" s="65"/>
      <c r="D76" s="65"/>
      <c r="E76" s="65"/>
      <c r="F76" s="65"/>
      <c r="G76" s="65"/>
      <c r="H76" s="65"/>
      <c r="I76" s="65"/>
    </row>
    <row r="77" spans="1:9" s="64" customFormat="1" ht="12.75">
      <c r="A77" s="65"/>
      <c r="B77" s="65"/>
      <c r="C77" s="65"/>
      <c r="D77" s="65"/>
      <c r="E77" s="65"/>
      <c r="F77" s="65"/>
      <c r="G77" s="65"/>
      <c r="H77" s="65"/>
      <c r="I77" s="65"/>
    </row>
    <row r="78" spans="1:9" s="64" customFormat="1" ht="12.75">
      <c r="A78" s="65"/>
      <c r="B78" s="65"/>
      <c r="C78" s="65"/>
      <c r="D78" s="65"/>
      <c r="E78" s="65"/>
      <c r="F78" s="65"/>
      <c r="G78" s="65"/>
      <c r="H78" s="65"/>
      <c r="I78" s="65"/>
    </row>
    <row r="79" spans="1:9" s="64" customFormat="1" ht="12.75">
      <c r="A79" s="65"/>
      <c r="B79" s="65"/>
      <c r="C79" s="65"/>
      <c r="D79" s="65"/>
      <c r="E79" s="65"/>
      <c r="F79" s="65"/>
      <c r="G79" s="65"/>
      <c r="H79" s="65"/>
      <c r="I79" s="65"/>
    </row>
    <row r="80" spans="1:9" s="64" customFormat="1" ht="12.75">
      <c r="A80" s="65"/>
      <c r="B80" s="65"/>
      <c r="C80" s="65"/>
      <c r="D80" s="65"/>
      <c r="E80" s="65"/>
      <c r="F80" s="65"/>
      <c r="G80" s="65"/>
      <c r="H80" s="65"/>
      <c r="I80" s="65"/>
    </row>
    <row r="81" spans="1:9" s="64" customFormat="1" ht="12.75">
      <c r="A81" s="65"/>
      <c r="B81" s="65"/>
      <c r="C81" s="65"/>
      <c r="D81" s="65"/>
      <c r="E81" s="65"/>
      <c r="F81" s="65"/>
      <c r="G81" s="65"/>
      <c r="H81" s="65"/>
      <c r="I81" s="65"/>
    </row>
    <row r="82" spans="1:9" s="64" customFormat="1" ht="12.75">
      <c r="A82" s="65"/>
      <c r="B82" s="65"/>
      <c r="C82" s="65"/>
      <c r="D82" s="65"/>
      <c r="E82" s="65"/>
      <c r="F82" s="65"/>
      <c r="G82" s="65"/>
      <c r="H82" s="65"/>
      <c r="I82" s="65"/>
    </row>
    <row r="83" spans="1:9" s="64" customFormat="1" ht="12.75">
      <c r="A83" s="65"/>
      <c r="B83" s="65"/>
      <c r="C83" s="65"/>
      <c r="D83" s="65"/>
      <c r="E83" s="65"/>
      <c r="F83" s="65"/>
      <c r="G83" s="65"/>
      <c r="H83" s="65"/>
      <c r="I83" s="65"/>
    </row>
    <row r="84" spans="1:9" s="64" customFormat="1" ht="12.75">
      <c r="A84" s="65"/>
      <c r="B84" s="65"/>
      <c r="C84" s="65"/>
      <c r="D84" s="65"/>
      <c r="E84" s="65"/>
      <c r="F84" s="65"/>
      <c r="G84" s="65"/>
      <c r="H84" s="65"/>
      <c r="I84" s="65"/>
    </row>
    <row r="85" spans="1:9" s="64" customFormat="1" ht="12.75">
      <c r="A85" s="65"/>
      <c r="B85" s="65"/>
      <c r="C85" s="65"/>
      <c r="D85" s="65"/>
      <c r="E85" s="65"/>
      <c r="F85" s="65"/>
      <c r="G85" s="65"/>
      <c r="H85" s="65"/>
      <c r="I85" s="65"/>
    </row>
    <row r="86" spans="1:9" s="64" customFormat="1" ht="12.75">
      <c r="A86" s="65"/>
      <c r="B86" s="65"/>
      <c r="C86" s="65"/>
      <c r="D86" s="65"/>
      <c r="E86" s="65"/>
      <c r="F86" s="65"/>
      <c r="G86" s="65"/>
      <c r="H86" s="65"/>
      <c r="I86" s="65"/>
    </row>
    <row r="87" spans="1:9" s="64" customFormat="1" ht="12.75">
      <c r="A87" s="65"/>
      <c r="B87" s="65"/>
      <c r="C87" s="65"/>
      <c r="D87" s="65"/>
      <c r="E87" s="65"/>
      <c r="F87" s="65"/>
      <c r="G87" s="65"/>
      <c r="H87" s="65"/>
      <c r="I87" s="65"/>
    </row>
    <row r="88" spans="1:9" s="64" customFormat="1" ht="12.75">
      <c r="A88" s="65"/>
      <c r="B88" s="65"/>
      <c r="C88" s="65"/>
      <c r="D88" s="65"/>
      <c r="E88" s="65"/>
      <c r="F88" s="65"/>
      <c r="G88" s="65"/>
      <c r="H88" s="65"/>
      <c r="I88" s="65"/>
    </row>
    <row r="89" spans="1:9" s="64" customFormat="1" ht="12.75">
      <c r="A89" s="65"/>
      <c r="B89" s="65"/>
      <c r="C89" s="65"/>
      <c r="D89" s="65"/>
      <c r="E89" s="65"/>
      <c r="F89" s="65"/>
      <c r="G89" s="65"/>
      <c r="H89" s="65"/>
      <c r="I89" s="65"/>
    </row>
    <row r="90" spans="1:9" s="64" customFormat="1" ht="12.75">
      <c r="A90" s="65"/>
      <c r="B90" s="65"/>
      <c r="C90" s="65"/>
      <c r="D90" s="65"/>
      <c r="E90" s="65"/>
      <c r="F90" s="65"/>
      <c r="G90" s="65"/>
      <c r="H90" s="65"/>
      <c r="I90" s="65"/>
    </row>
    <row r="91" spans="1:9" s="64" customFormat="1" ht="12.75">
      <c r="A91" s="65"/>
      <c r="B91" s="65"/>
      <c r="C91" s="65"/>
      <c r="D91" s="65"/>
      <c r="E91" s="65"/>
      <c r="F91" s="65"/>
      <c r="G91" s="65"/>
      <c r="H91" s="65"/>
      <c r="I91" s="65"/>
    </row>
    <row r="92" spans="1:9" s="64" customFormat="1" ht="12.75">
      <c r="A92" s="65"/>
      <c r="B92" s="65"/>
      <c r="C92" s="65"/>
      <c r="D92" s="65"/>
      <c r="E92" s="65"/>
      <c r="F92" s="65"/>
      <c r="G92" s="65"/>
      <c r="H92" s="65"/>
      <c r="I92" s="65"/>
    </row>
    <row r="93" spans="1:9" s="64" customFormat="1" ht="12.75">
      <c r="A93" s="65"/>
      <c r="B93" s="65"/>
      <c r="C93" s="65"/>
      <c r="D93" s="65"/>
      <c r="E93" s="65"/>
      <c r="F93" s="65"/>
      <c r="G93" s="65"/>
      <c r="H93" s="65"/>
      <c r="I93" s="65"/>
    </row>
    <row r="94" spans="1:9" s="64" customFormat="1" ht="12.75">
      <c r="A94" s="65"/>
      <c r="B94" s="65"/>
      <c r="C94" s="65"/>
      <c r="D94" s="65"/>
      <c r="E94" s="65"/>
      <c r="F94" s="65"/>
      <c r="G94" s="65"/>
      <c r="H94" s="65"/>
      <c r="I94" s="65"/>
    </row>
    <row r="95" spans="1:9" s="64" customFormat="1" ht="12.75">
      <c r="A95" s="65"/>
      <c r="B95" s="65"/>
      <c r="C95" s="65"/>
      <c r="D95" s="65"/>
      <c r="E95" s="65"/>
      <c r="F95" s="65"/>
      <c r="G95" s="65"/>
      <c r="H95" s="65"/>
      <c r="I95" s="65"/>
    </row>
    <row r="96" spans="1:9" s="64" customFormat="1" ht="12.75">
      <c r="A96" s="65"/>
      <c r="B96" s="65"/>
      <c r="C96" s="65"/>
      <c r="D96" s="65"/>
      <c r="E96" s="65"/>
      <c r="F96" s="65"/>
      <c r="G96" s="65"/>
      <c r="H96" s="65"/>
      <c r="I96" s="65"/>
    </row>
    <row r="97" spans="1:9" s="64" customFormat="1" ht="12.75">
      <c r="A97" s="65"/>
      <c r="B97" s="65"/>
      <c r="C97" s="65"/>
      <c r="D97" s="65"/>
      <c r="E97" s="65"/>
      <c r="F97" s="65"/>
      <c r="G97" s="65"/>
      <c r="H97" s="65"/>
      <c r="I97" s="65"/>
    </row>
    <row r="98" spans="1:9" s="64" customFormat="1" ht="12.75">
      <c r="A98" s="65"/>
      <c r="B98" s="65"/>
      <c r="C98" s="65"/>
      <c r="D98" s="65"/>
      <c r="E98" s="65"/>
      <c r="F98" s="65"/>
      <c r="G98" s="65"/>
      <c r="H98" s="65"/>
      <c r="I98" s="65"/>
    </row>
    <row r="99" spans="1:9" s="64" customFormat="1" ht="12.75">
      <c r="A99" s="65"/>
      <c r="B99" s="65"/>
      <c r="C99" s="65"/>
      <c r="D99" s="65"/>
      <c r="E99" s="65"/>
      <c r="F99" s="65"/>
      <c r="G99" s="65"/>
      <c r="H99" s="65"/>
      <c r="I99" s="65"/>
    </row>
    <row r="100" spans="1:9" s="64" customFormat="1" ht="12.75">
      <c r="A100" s="65"/>
      <c r="B100" s="65"/>
      <c r="C100" s="65"/>
      <c r="D100" s="65"/>
      <c r="E100" s="65"/>
      <c r="F100" s="65"/>
      <c r="G100" s="65"/>
      <c r="H100" s="65"/>
      <c r="I100" s="65"/>
    </row>
    <row r="101" spans="1:9" s="64" customFormat="1" ht="12.75">
      <c r="A101" s="65"/>
      <c r="B101" s="65"/>
      <c r="C101" s="65"/>
      <c r="D101" s="65"/>
      <c r="E101" s="65"/>
      <c r="F101" s="65"/>
      <c r="G101" s="65"/>
      <c r="H101" s="65"/>
      <c r="I101" s="65"/>
    </row>
    <row r="102" spans="1:9" s="64" customFormat="1" ht="12.75">
      <c r="A102" s="65"/>
      <c r="B102" s="65"/>
      <c r="C102" s="65"/>
      <c r="D102" s="65"/>
      <c r="E102" s="65"/>
      <c r="F102" s="65"/>
      <c r="G102" s="65"/>
      <c r="H102" s="65"/>
      <c r="I102" s="65"/>
    </row>
    <row r="103" spans="1:9" s="64" customFormat="1" ht="12.75">
      <c r="A103" s="65"/>
      <c r="B103" s="65"/>
      <c r="C103" s="65"/>
      <c r="D103" s="65"/>
      <c r="E103" s="65"/>
      <c r="F103" s="65"/>
      <c r="G103" s="65"/>
      <c r="H103" s="65"/>
      <c r="I103" s="65"/>
    </row>
    <row r="104" spans="1:9" s="64" customFormat="1" ht="12.75">
      <c r="A104" s="65"/>
      <c r="B104" s="65"/>
      <c r="C104" s="65"/>
      <c r="D104" s="65"/>
      <c r="E104" s="65"/>
      <c r="F104" s="65"/>
      <c r="G104" s="65"/>
      <c r="H104" s="65"/>
      <c r="I104" s="65"/>
    </row>
    <row r="105" spans="1:9" s="64" customFormat="1" ht="12.75">
      <c r="A105" s="65"/>
      <c r="B105" s="65"/>
      <c r="C105" s="65"/>
      <c r="D105" s="65"/>
      <c r="E105" s="65"/>
      <c r="F105" s="65"/>
      <c r="G105" s="65"/>
      <c r="H105" s="65"/>
      <c r="I105" s="65"/>
    </row>
    <row r="106" spans="1:9" s="64" customFormat="1" ht="12.75">
      <c r="A106" s="65"/>
      <c r="B106" s="65"/>
      <c r="C106" s="65"/>
      <c r="D106" s="65"/>
      <c r="E106" s="65"/>
      <c r="F106" s="65"/>
      <c r="G106" s="65"/>
      <c r="H106" s="65"/>
      <c r="I106" s="65"/>
    </row>
    <row r="107" spans="1:9" s="64" customFormat="1" ht="12.75">
      <c r="A107" s="65"/>
      <c r="B107" s="65"/>
      <c r="C107" s="65"/>
      <c r="D107" s="65"/>
      <c r="E107" s="65"/>
      <c r="F107" s="65"/>
      <c r="G107" s="65"/>
      <c r="H107" s="65"/>
      <c r="I107" s="65"/>
    </row>
    <row r="108" spans="1:9" s="64" customFormat="1" ht="12.75">
      <c r="A108" s="65"/>
      <c r="B108" s="65"/>
      <c r="C108" s="65"/>
      <c r="D108" s="65"/>
      <c r="E108" s="65"/>
      <c r="F108" s="65"/>
      <c r="G108" s="65"/>
      <c r="H108" s="65"/>
      <c r="I108" s="65"/>
    </row>
    <row r="109" spans="1:9" s="64" customFormat="1" ht="12.75">
      <c r="A109" s="65"/>
      <c r="B109" s="65"/>
      <c r="C109" s="65"/>
      <c r="D109" s="65"/>
      <c r="E109" s="65"/>
      <c r="F109" s="65"/>
      <c r="G109" s="65"/>
      <c r="H109" s="65"/>
      <c r="I109" s="65"/>
    </row>
    <row r="110" spans="1:9" s="64" customFormat="1" ht="12.75">
      <c r="A110" s="65"/>
      <c r="B110" s="65"/>
      <c r="C110" s="65"/>
      <c r="D110" s="65"/>
      <c r="E110" s="65"/>
      <c r="F110" s="65"/>
      <c r="G110" s="65"/>
      <c r="H110" s="65"/>
      <c r="I110" s="65"/>
    </row>
    <row r="111" spans="1:9" s="64" customFormat="1" ht="12.75">
      <c r="A111" s="65"/>
      <c r="B111" s="65"/>
      <c r="C111" s="65"/>
      <c r="D111" s="65"/>
      <c r="E111" s="65"/>
      <c r="F111" s="65"/>
      <c r="G111" s="65"/>
      <c r="H111" s="65"/>
      <c r="I111" s="65"/>
    </row>
    <row r="112" spans="1:9" s="64" customFormat="1" ht="12.75">
      <c r="A112" s="65"/>
      <c r="B112" s="65"/>
      <c r="C112" s="65"/>
      <c r="D112" s="65"/>
      <c r="E112" s="65"/>
      <c r="F112" s="65"/>
      <c r="G112" s="65"/>
      <c r="H112" s="65"/>
      <c r="I112" s="65"/>
    </row>
    <row r="113" spans="1:9" s="64" customFormat="1" ht="12.75">
      <c r="A113" s="65"/>
      <c r="B113" s="65"/>
      <c r="C113" s="65"/>
      <c r="D113" s="65"/>
      <c r="E113" s="65"/>
      <c r="F113" s="65"/>
      <c r="G113" s="65"/>
      <c r="H113" s="65"/>
      <c r="I113" s="65"/>
    </row>
    <row r="114" spans="1:9" s="64" customFormat="1" ht="12.75">
      <c r="A114" s="65"/>
      <c r="B114" s="65"/>
      <c r="C114" s="65"/>
      <c r="D114" s="65"/>
      <c r="E114" s="65"/>
      <c r="F114" s="65"/>
      <c r="G114" s="65"/>
      <c r="H114" s="65"/>
      <c r="I114" s="65"/>
    </row>
    <row r="115" spans="1:9" s="64" customFormat="1" ht="12.75">
      <c r="A115" s="65"/>
      <c r="B115" s="65"/>
      <c r="C115" s="65"/>
      <c r="D115" s="65"/>
      <c r="E115" s="65"/>
      <c r="F115" s="65"/>
      <c r="G115" s="65"/>
      <c r="H115" s="65"/>
      <c r="I115" s="65"/>
    </row>
    <row r="116" spans="1:9" s="64" customFormat="1" ht="12.75">
      <c r="A116" s="65"/>
      <c r="B116" s="65"/>
      <c r="C116" s="65"/>
      <c r="D116" s="65"/>
      <c r="E116" s="65"/>
      <c r="F116" s="65"/>
      <c r="G116" s="65"/>
      <c r="H116" s="65"/>
      <c r="I116" s="65"/>
    </row>
    <row r="117" spans="1:9" s="64" customFormat="1" ht="12.75">
      <c r="A117" s="65"/>
      <c r="B117" s="65"/>
      <c r="C117" s="65"/>
      <c r="D117" s="65"/>
      <c r="E117" s="65"/>
      <c r="F117" s="65"/>
      <c r="G117" s="65"/>
      <c r="H117" s="65"/>
      <c r="I117" s="65"/>
    </row>
    <row r="118" spans="1:9" s="64" customFormat="1" ht="12.75">
      <c r="A118" s="65"/>
      <c r="B118" s="65"/>
      <c r="C118" s="65"/>
      <c r="D118" s="65"/>
      <c r="E118" s="65"/>
      <c r="F118" s="65"/>
      <c r="G118" s="65"/>
      <c r="H118" s="65"/>
      <c r="I118" s="65"/>
    </row>
    <row r="119" spans="1:9" s="64" customFormat="1" ht="12.75">
      <c r="A119" s="65"/>
      <c r="B119" s="65"/>
      <c r="C119" s="65"/>
      <c r="D119" s="65"/>
      <c r="E119" s="65"/>
      <c r="F119" s="65"/>
      <c r="G119" s="65"/>
      <c r="H119" s="65"/>
      <c r="I119" s="65"/>
    </row>
    <row r="120" spans="1:9" s="64" customFormat="1" ht="12.75">
      <c r="A120" s="65"/>
      <c r="B120" s="65"/>
      <c r="C120" s="65"/>
      <c r="D120" s="65"/>
      <c r="E120" s="65"/>
      <c r="F120" s="65"/>
      <c r="G120" s="65"/>
      <c r="H120" s="65"/>
      <c r="I120" s="65"/>
    </row>
    <row r="121" spans="1:9" s="64" customFormat="1" ht="12.75">
      <c r="A121" s="65"/>
      <c r="B121" s="65"/>
      <c r="C121" s="65"/>
      <c r="D121" s="65"/>
      <c r="E121" s="65"/>
      <c r="F121" s="65"/>
      <c r="G121" s="65"/>
      <c r="H121" s="65"/>
      <c r="I121" s="65"/>
    </row>
    <row r="122" spans="1:9" s="64" customFormat="1" ht="12.75">
      <c r="A122" s="65"/>
      <c r="B122" s="65"/>
      <c r="C122" s="65"/>
      <c r="D122" s="65"/>
      <c r="E122" s="65"/>
      <c r="F122" s="65"/>
      <c r="G122" s="65"/>
      <c r="H122" s="65"/>
      <c r="I122" s="65"/>
    </row>
    <row r="123" spans="1:9" s="64" customFormat="1" ht="12.75">
      <c r="A123" s="65"/>
      <c r="B123" s="65"/>
      <c r="C123" s="65"/>
      <c r="D123" s="65"/>
      <c r="E123" s="65"/>
      <c r="F123" s="65"/>
      <c r="G123" s="65"/>
      <c r="H123" s="65"/>
      <c r="I123" s="65"/>
    </row>
    <row r="124" spans="1:9" s="64" customFormat="1" ht="12.75">
      <c r="A124" s="65"/>
      <c r="B124" s="65"/>
      <c r="C124" s="65"/>
      <c r="D124" s="65"/>
      <c r="E124" s="65"/>
      <c r="F124" s="65"/>
      <c r="G124" s="65"/>
      <c r="H124" s="65"/>
      <c r="I124" s="65"/>
    </row>
    <row r="125" spans="1:9" s="64" customFormat="1" ht="12.75">
      <c r="A125" s="65"/>
      <c r="B125" s="65"/>
      <c r="C125" s="65"/>
      <c r="D125" s="65"/>
      <c r="E125" s="65"/>
      <c r="F125" s="65"/>
      <c r="G125" s="65"/>
      <c r="H125" s="65"/>
      <c r="I125" s="65"/>
    </row>
    <row r="126" spans="1:9" s="64" customFormat="1" ht="12.75">
      <c r="A126" s="65"/>
      <c r="B126" s="65"/>
      <c r="C126" s="65"/>
      <c r="D126" s="65"/>
      <c r="E126" s="65"/>
      <c r="F126" s="65"/>
      <c r="G126" s="65"/>
      <c r="H126" s="65"/>
      <c r="I126" s="65"/>
    </row>
    <row r="127" spans="1:9" s="64" customFormat="1" ht="12.75">
      <c r="A127" s="65"/>
      <c r="B127" s="65"/>
      <c r="C127" s="65"/>
      <c r="D127" s="65"/>
      <c r="E127" s="65"/>
      <c r="F127" s="65"/>
      <c r="G127" s="65"/>
      <c r="H127" s="65"/>
      <c r="I127" s="65"/>
    </row>
    <row r="128" spans="1:9" s="64" customFormat="1" ht="12.75">
      <c r="A128" s="65"/>
      <c r="B128" s="65"/>
      <c r="C128" s="65"/>
      <c r="D128" s="65"/>
      <c r="E128" s="65"/>
      <c r="F128" s="65"/>
      <c r="G128" s="65"/>
      <c r="H128" s="65"/>
      <c r="I128" s="65"/>
    </row>
    <row r="129" spans="1:9" s="64" customFormat="1" ht="12.75">
      <c r="A129" s="65"/>
      <c r="B129" s="65"/>
      <c r="C129" s="65"/>
      <c r="D129" s="65"/>
      <c r="E129" s="65"/>
      <c r="F129" s="65"/>
      <c r="G129" s="65"/>
      <c r="H129" s="65"/>
      <c r="I129" s="65"/>
    </row>
    <row r="130" spans="1:9" s="64" customFormat="1" ht="12.75">
      <c r="A130" s="65"/>
      <c r="B130" s="65"/>
      <c r="C130" s="65"/>
      <c r="D130" s="65"/>
      <c r="E130" s="65"/>
      <c r="F130" s="65"/>
      <c r="G130" s="65"/>
      <c r="H130" s="65"/>
      <c r="I130" s="65"/>
    </row>
    <row r="131" spans="1:9" s="64" customFormat="1" ht="12.75">
      <c r="A131" s="65"/>
      <c r="B131" s="65"/>
      <c r="C131" s="65"/>
      <c r="D131" s="65"/>
      <c r="E131" s="65"/>
      <c r="F131" s="65"/>
      <c r="G131" s="65"/>
      <c r="H131" s="65"/>
      <c r="I131" s="65"/>
    </row>
    <row r="132" spans="1:9" s="64" customFormat="1" ht="12.75">
      <c r="A132" s="65"/>
      <c r="B132" s="65"/>
      <c r="C132" s="65"/>
      <c r="D132" s="65"/>
      <c r="E132" s="65"/>
      <c r="F132" s="65"/>
      <c r="G132" s="65"/>
      <c r="H132" s="65"/>
      <c r="I132" s="65"/>
    </row>
    <row r="133" spans="1:9" s="64" customFormat="1" ht="12.75">
      <c r="A133" s="65"/>
      <c r="B133" s="65"/>
      <c r="C133" s="65"/>
      <c r="D133" s="65"/>
      <c r="E133" s="65"/>
      <c r="F133" s="65"/>
      <c r="G133" s="65"/>
      <c r="H133" s="65"/>
      <c r="I133" s="65"/>
    </row>
    <row r="134" spans="1:9" s="64" customFormat="1" ht="12.75">
      <c r="A134" s="65"/>
      <c r="B134" s="65"/>
      <c r="C134" s="65"/>
      <c r="D134" s="65"/>
      <c r="E134" s="65"/>
      <c r="F134" s="65"/>
      <c r="G134" s="65"/>
      <c r="H134" s="65"/>
      <c r="I134" s="65"/>
    </row>
    <row r="135" spans="1:9" s="64" customFormat="1" ht="12.75">
      <c r="A135" s="65"/>
      <c r="B135" s="65"/>
      <c r="C135" s="65"/>
      <c r="D135" s="65"/>
      <c r="E135" s="65"/>
      <c r="F135" s="65"/>
      <c r="G135" s="65"/>
      <c r="H135" s="65"/>
      <c r="I135" s="65"/>
    </row>
    <row r="136" spans="1:9" s="64" customFormat="1" ht="12.75">
      <c r="A136" s="65"/>
      <c r="B136" s="65"/>
      <c r="C136" s="65"/>
      <c r="D136" s="65"/>
      <c r="E136" s="65"/>
      <c r="F136" s="65"/>
      <c r="G136" s="65"/>
      <c r="H136" s="65"/>
      <c r="I136" s="65"/>
    </row>
    <row r="137" spans="1:9" s="64" customFormat="1" ht="12.75">
      <c r="A137" s="65"/>
      <c r="B137" s="65"/>
      <c r="C137" s="65"/>
      <c r="D137" s="65"/>
      <c r="E137" s="65"/>
      <c r="F137" s="65"/>
      <c r="G137" s="65"/>
      <c r="H137" s="65"/>
      <c r="I137" s="65"/>
    </row>
    <row r="138" spans="1:9" s="64" customFormat="1" ht="12.75">
      <c r="A138" s="65"/>
      <c r="B138" s="65"/>
      <c r="C138" s="65"/>
      <c r="D138" s="65"/>
      <c r="E138" s="65"/>
      <c r="F138" s="65"/>
      <c r="G138" s="65"/>
      <c r="H138" s="65"/>
      <c r="I138" s="65"/>
    </row>
    <row r="139" spans="1:9" s="64" customFormat="1" ht="12.75">
      <c r="A139" s="65"/>
      <c r="B139" s="65"/>
      <c r="C139" s="65"/>
      <c r="D139" s="65"/>
      <c r="E139" s="65"/>
      <c r="F139" s="65"/>
      <c r="G139" s="65"/>
      <c r="H139" s="65"/>
      <c r="I139" s="65"/>
    </row>
    <row r="140" spans="1:9" s="64" customFormat="1" ht="12.75">
      <c r="A140" s="65"/>
      <c r="B140" s="65"/>
      <c r="C140" s="65"/>
      <c r="D140" s="65"/>
      <c r="E140" s="65"/>
      <c r="F140" s="65"/>
      <c r="G140" s="65"/>
      <c r="H140" s="65"/>
      <c r="I140" s="65"/>
    </row>
    <row r="141" spans="1:9" s="64" customFormat="1" ht="12.75">
      <c r="A141" s="65"/>
      <c r="B141" s="65"/>
      <c r="C141" s="65"/>
      <c r="D141" s="65"/>
      <c r="E141" s="65"/>
      <c r="F141" s="65"/>
      <c r="G141" s="65"/>
      <c r="H141" s="65"/>
      <c r="I141" s="65"/>
    </row>
    <row r="142" spans="1:9" s="64" customFormat="1" ht="12.75">
      <c r="A142" s="65"/>
      <c r="B142" s="65"/>
      <c r="C142" s="65"/>
      <c r="D142" s="65"/>
      <c r="E142" s="65"/>
      <c r="F142" s="65"/>
      <c r="G142" s="65"/>
      <c r="H142" s="65"/>
      <c r="I142" s="65"/>
    </row>
    <row r="143" spans="1:9" s="64" customFormat="1" ht="12.75">
      <c r="A143" s="65"/>
      <c r="B143" s="65"/>
      <c r="C143" s="65"/>
      <c r="D143" s="65"/>
      <c r="E143" s="65"/>
      <c r="F143" s="65"/>
      <c r="G143" s="65"/>
      <c r="H143" s="65"/>
      <c r="I143" s="65"/>
    </row>
    <row r="144" spans="1:9" s="64" customFormat="1" ht="12.75">
      <c r="A144" s="65"/>
      <c r="B144" s="65"/>
      <c r="C144" s="65"/>
      <c r="D144" s="65"/>
      <c r="E144" s="65"/>
      <c r="F144" s="65"/>
      <c r="G144" s="65"/>
      <c r="H144" s="65"/>
      <c r="I144" s="65"/>
    </row>
    <row r="145" spans="1:9" s="64" customFormat="1" ht="12.75">
      <c r="A145" s="65"/>
      <c r="B145" s="65"/>
      <c r="C145" s="65"/>
      <c r="D145" s="65"/>
      <c r="E145" s="65"/>
      <c r="F145" s="65"/>
      <c r="G145" s="65"/>
      <c r="H145" s="65"/>
      <c r="I145" s="65"/>
    </row>
    <row r="146" spans="1:9" s="64" customFormat="1" ht="12.75">
      <c r="A146" s="65"/>
      <c r="B146" s="65"/>
      <c r="C146" s="65"/>
      <c r="D146" s="65"/>
      <c r="E146" s="65"/>
      <c r="F146" s="65"/>
      <c r="G146" s="65"/>
      <c r="H146" s="65"/>
      <c r="I146" s="65"/>
    </row>
    <row r="147" spans="1:9" s="64" customFormat="1" ht="12.75">
      <c r="A147" s="65"/>
      <c r="B147" s="65"/>
      <c r="C147" s="65"/>
      <c r="D147" s="65"/>
      <c r="E147" s="65"/>
      <c r="F147" s="65"/>
      <c r="G147" s="65"/>
      <c r="H147" s="65"/>
      <c r="I147" s="65"/>
    </row>
    <row r="148" spans="1:9" s="64" customFormat="1" ht="12.75">
      <c r="A148" s="65"/>
      <c r="B148" s="65"/>
      <c r="C148" s="65"/>
      <c r="D148" s="65"/>
      <c r="E148" s="65"/>
      <c r="F148" s="65"/>
      <c r="G148" s="65"/>
      <c r="H148" s="65"/>
      <c r="I148" s="65"/>
    </row>
    <row r="149" spans="1:9" s="64" customFormat="1" ht="12.75">
      <c r="A149" s="65"/>
      <c r="B149" s="65"/>
      <c r="C149" s="65"/>
      <c r="D149" s="65"/>
      <c r="E149" s="65"/>
      <c r="F149" s="65"/>
      <c r="G149" s="65"/>
      <c r="H149" s="65"/>
      <c r="I149" s="65"/>
    </row>
    <row r="150" spans="1:9" s="64" customFormat="1" ht="12.75">
      <c r="A150" s="65"/>
      <c r="B150" s="65"/>
      <c r="C150" s="65"/>
      <c r="D150" s="65"/>
      <c r="E150" s="65"/>
      <c r="F150" s="65"/>
      <c r="G150" s="65"/>
      <c r="H150" s="65"/>
      <c r="I150" s="65"/>
    </row>
    <row r="151" spans="1:9" s="64" customFormat="1" ht="12.75">
      <c r="A151" s="65"/>
      <c r="B151" s="65"/>
      <c r="C151" s="65"/>
      <c r="D151" s="65"/>
      <c r="E151" s="65"/>
      <c r="F151" s="65"/>
      <c r="G151" s="65"/>
      <c r="H151" s="65"/>
      <c r="I151" s="65"/>
    </row>
    <row r="152" spans="1:9" s="64" customFormat="1" ht="12.75">
      <c r="A152" s="65"/>
      <c r="B152" s="65"/>
      <c r="C152" s="65"/>
      <c r="D152" s="65"/>
      <c r="E152" s="65"/>
      <c r="F152" s="65"/>
      <c r="G152" s="65"/>
      <c r="H152" s="65"/>
      <c r="I152" s="65"/>
    </row>
    <row r="153" spans="1:9" s="64" customFormat="1" ht="12.75">
      <c r="A153" s="65"/>
      <c r="B153" s="65"/>
      <c r="C153" s="65"/>
      <c r="D153" s="65"/>
      <c r="E153" s="65"/>
      <c r="F153" s="65"/>
      <c r="G153" s="65"/>
      <c r="H153" s="65"/>
      <c r="I153" s="65"/>
    </row>
    <row r="154" spans="1:9" s="64" customFormat="1" ht="12.75">
      <c r="A154" s="65"/>
      <c r="B154" s="65"/>
      <c r="C154" s="65"/>
      <c r="D154" s="65"/>
      <c r="E154" s="65"/>
      <c r="F154" s="65"/>
      <c r="G154" s="65"/>
      <c r="H154" s="65"/>
      <c r="I154" s="65"/>
    </row>
    <row r="155" spans="1:9" s="64" customFormat="1" ht="12.75">
      <c r="A155" s="65"/>
      <c r="B155" s="65"/>
      <c r="C155" s="65"/>
      <c r="D155" s="65"/>
      <c r="E155" s="65"/>
      <c r="F155" s="65"/>
      <c r="G155" s="65"/>
      <c r="H155" s="65"/>
      <c r="I155" s="65"/>
    </row>
    <row r="156" spans="1:9" s="64" customFormat="1" ht="12.75">
      <c r="A156" s="65"/>
      <c r="B156" s="65"/>
      <c r="C156" s="65"/>
      <c r="D156" s="65"/>
      <c r="E156" s="65"/>
      <c r="F156" s="65"/>
      <c r="G156" s="65"/>
      <c r="H156" s="65"/>
      <c r="I156" s="65"/>
    </row>
    <row r="157" spans="1:9" s="64" customFormat="1" ht="12.75">
      <c r="A157" s="65"/>
      <c r="B157" s="65"/>
      <c r="C157" s="65"/>
      <c r="D157" s="65"/>
      <c r="E157" s="65"/>
      <c r="F157" s="65"/>
      <c r="G157" s="65"/>
      <c r="H157" s="65"/>
      <c r="I157" s="65"/>
    </row>
    <row r="158" spans="1:9" s="64" customFormat="1" ht="12.75">
      <c r="A158" s="65"/>
      <c r="B158" s="65"/>
      <c r="C158" s="65"/>
      <c r="D158" s="65"/>
      <c r="E158" s="65"/>
      <c r="F158" s="65"/>
      <c r="G158" s="65"/>
      <c r="H158" s="65"/>
      <c r="I158" s="65"/>
    </row>
    <row r="159" spans="1:9" s="64" customFormat="1" ht="12.75">
      <c r="A159" s="65"/>
      <c r="B159" s="65"/>
      <c r="C159" s="65"/>
      <c r="D159" s="65"/>
      <c r="E159" s="65"/>
      <c r="F159" s="65"/>
      <c r="G159" s="65"/>
      <c r="H159" s="65"/>
      <c r="I159" s="65"/>
    </row>
    <row r="160" spans="1:9" s="64" customFormat="1" ht="12.75">
      <c r="A160" s="65"/>
      <c r="B160" s="65"/>
      <c r="C160" s="65"/>
      <c r="D160" s="65"/>
      <c r="E160" s="65"/>
      <c r="F160" s="65"/>
      <c r="G160" s="65"/>
      <c r="H160" s="65"/>
      <c r="I160" s="65"/>
    </row>
    <row r="161" spans="1:9" s="64" customFormat="1" ht="12.75">
      <c r="A161" s="65"/>
      <c r="B161" s="65"/>
      <c r="C161" s="65"/>
      <c r="D161" s="65"/>
      <c r="E161" s="65"/>
      <c r="F161" s="65"/>
      <c r="G161" s="65"/>
      <c r="H161" s="65"/>
      <c r="I161" s="65"/>
    </row>
    <row r="162" spans="1:9" s="64" customFormat="1" ht="12.75">
      <c r="A162" s="65"/>
      <c r="B162" s="65"/>
      <c r="C162" s="65"/>
      <c r="D162" s="65"/>
      <c r="E162" s="65"/>
      <c r="F162" s="65"/>
      <c r="G162" s="65"/>
      <c r="H162" s="65"/>
      <c r="I162" s="65"/>
    </row>
    <row r="163" spans="1:9" s="64" customFormat="1" ht="12.75">
      <c r="A163" s="65"/>
      <c r="B163" s="65"/>
      <c r="C163" s="65"/>
      <c r="D163" s="65"/>
      <c r="E163" s="65"/>
      <c r="F163" s="65"/>
      <c r="G163" s="65"/>
      <c r="H163" s="65"/>
      <c r="I163" s="65"/>
    </row>
    <row r="164" spans="1:9" s="64" customFormat="1" ht="12.75">
      <c r="A164" s="65"/>
      <c r="B164" s="65"/>
      <c r="C164" s="65"/>
      <c r="D164" s="65"/>
      <c r="E164" s="65"/>
      <c r="F164" s="65"/>
      <c r="G164" s="65"/>
      <c r="H164" s="65"/>
      <c r="I164" s="65"/>
    </row>
    <row r="165" spans="1:9" s="64" customFormat="1" ht="12.75">
      <c r="A165" s="65"/>
      <c r="B165" s="65"/>
      <c r="C165" s="65"/>
      <c r="D165" s="65"/>
      <c r="E165" s="65"/>
      <c r="F165" s="65"/>
      <c r="G165" s="65"/>
      <c r="H165" s="65"/>
      <c r="I165" s="65"/>
    </row>
    <row r="166" spans="1:9" s="64" customFormat="1" ht="12.75">
      <c r="A166" s="65"/>
      <c r="B166" s="65"/>
      <c r="C166" s="65"/>
      <c r="D166" s="65"/>
      <c r="E166" s="65"/>
      <c r="F166" s="65"/>
      <c r="G166" s="65"/>
      <c r="H166" s="65"/>
      <c r="I166" s="65"/>
    </row>
    <row r="167" spans="1:9" s="64" customFormat="1" ht="12.75">
      <c r="A167" s="65"/>
      <c r="B167" s="65"/>
      <c r="C167" s="65"/>
      <c r="D167" s="65"/>
      <c r="E167" s="65"/>
      <c r="F167" s="65"/>
      <c r="G167" s="65"/>
      <c r="H167" s="65"/>
      <c r="I167" s="65"/>
    </row>
    <row r="168" spans="1:9" s="64" customFormat="1" ht="12.75">
      <c r="A168" s="65"/>
      <c r="B168" s="65"/>
      <c r="C168" s="65"/>
      <c r="D168" s="65"/>
      <c r="E168" s="65"/>
      <c r="F168" s="65"/>
      <c r="G168" s="65"/>
      <c r="H168" s="65"/>
      <c r="I168" s="65"/>
    </row>
    <row r="169" spans="1:9" s="64" customFormat="1" ht="12.75">
      <c r="A169" s="65"/>
      <c r="B169" s="65"/>
      <c r="C169" s="65"/>
      <c r="D169" s="65"/>
      <c r="E169" s="65"/>
      <c r="F169" s="65"/>
      <c r="G169" s="65"/>
      <c r="H169" s="65"/>
      <c r="I169" s="65"/>
    </row>
    <row r="170" spans="1:9" s="64" customFormat="1" ht="12.75">
      <c r="A170" s="65"/>
      <c r="B170" s="65"/>
      <c r="C170" s="65"/>
      <c r="D170" s="65"/>
      <c r="E170" s="65"/>
      <c r="F170" s="65"/>
      <c r="G170" s="65"/>
      <c r="H170" s="65"/>
      <c r="I170" s="65"/>
    </row>
    <row r="171" spans="1:9" s="64" customFormat="1" ht="12.75">
      <c r="A171" s="65"/>
      <c r="B171" s="65"/>
      <c r="C171" s="65"/>
      <c r="D171" s="65"/>
      <c r="E171" s="65"/>
      <c r="F171" s="65"/>
      <c r="G171" s="65"/>
      <c r="H171" s="65"/>
      <c r="I171" s="65"/>
    </row>
    <row r="172" spans="1:9" s="64" customFormat="1" ht="12.75">
      <c r="A172" s="65"/>
      <c r="B172" s="65"/>
      <c r="C172" s="65"/>
      <c r="D172" s="65"/>
      <c r="E172" s="65"/>
      <c r="F172" s="65"/>
      <c r="G172" s="65"/>
      <c r="H172" s="65"/>
      <c r="I172" s="65"/>
    </row>
    <row r="173" spans="1:9" s="64" customFormat="1" ht="12.75">
      <c r="A173" s="65"/>
      <c r="B173" s="65"/>
      <c r="C173" s="65"/>
      <c r="D173" s="65"/>
      <c r="E173" s="65"/>
      <c r="F173" s="65"/>
      <c r="G173" s="65"/>
      <c r="H173" s="65"/>
      <c r="I173" s="65"/>
    </row>
    <row r="174" spans="1:9" s="64" customFormat="1" ht="12.75">
      <c r="A174" s="65"/>
      <c r="B174" s="65"/>
      <c r="C174" s="65"/>
      <c r="D174" s="65"/>
      <c r="E174" s="65"/>
      <c r="F174" s="65"/>
      <c r="G174" s="65"/>
      <c r="H174" s="65"/>
      <c r="I174" s="65"/>
    </row>
    <row r="175" spans="1:9" s="64" customFormat="1" ht="12.75">
      <c r="A175" s="65"/>
      <c r="B175" s="65"/>
      <c r="C175" s="65"/>
      <c r="D175" s="65"/>
      <c r="E175" s="65"/>
      <c r="F175" s="65"/>
      <c r="G175" s="65"/>
      <c r="H175" s="65"/>
      <c r="I175" s="65"/>
    </row>
    <row r="176" spans="1:9" s="64" customFormat="1" ht="12.75">
      <c r="A176" s="65"/>
      <c r="B176" s="65"/>
      <c r="C176" s="65"/>
      <c r="D176" s="65"/>
      <c r="E176" s="65"/>
      <c r="F176" s="65"/>
      <c r="G176" s="65"/>
      <c r="H176" s="65"/>
      <c r="I176" s="65"/>
    </row>
    <row r="177" spans="1:9" s="64" customFormat="1" ht="12.75">
      <c r="A177" s="65"/>
      <c r="B177" s="65"/>
      <c r="C177" s="65"/>
      <c r="D177" s="65"/>
      <c r="E177" s="65"/>
      <c r="F177" s="65"/>
      <c r="G177" s="65"/>
      <c r="H177" s="65"/>
      <c r="I177" s="65"/>
    </row>
    <row r="178" spans="1:9" s="64" customFormat="1" ht="12.75">
      <c r="A178" s="65"/>
      <c r="B178" s="65"/>
      <c r="C178" s="65"/>
      <c r="D178" s="65"/>
      <c r="E178" s="65"/>
      <c r="F178" s="65"/>
      <c r="G178" s="65"/>
      <c r="H178" s="65"/>
      <c r="I178" s="65"/>
    </row>
    <row r="179" spans="1:9" s="64" customFormat="1" ht="12.75">
      <c r="A179" s="65"/>
      <c r="B179" s="65"/>
      <c r="C179" s="65"/>
      <c r="D179" s="65"/>
      <c r="E179" s="65"/>
      <c r="F179" s="65"/>
      <c r="G179" s="65"/>
      <c r="H179" s="65"/>
      <c r="I179" s="65"/>
    </row>
    <row r="180" spans="1:9" s="64" customFormat="1" ht="12.75">
      <c r="A180" s="65"/>
      <c r="B180" s="65"/>
      <c r="C180" s="65"/>
      <c r="D180" s="65"/>
      <c r="E180" s="65"/>
      <c r="F180" s="65"/>
      <c r="G180" s="65"/>
      <c r="H180" s="65"/>
      <c r="I180" s="65"/>
    </row>
    <row r="181" spans="1:9" s="64" customFormat="1" ht="12.75">
      <c r="A181" s="65"/>
      <c r="B181" s="65"/>
      <c r="C181" s="65"/>
      <c r="D181" s="65"/>
      <c r="E181" s="65"/>
      <c r="F181" s="65"/>
      <c r="G181" s="65"/>
      <c r="H181" s="65"/>
      <c r="I181" s="65"/>
    </row>
    <row r="182" spans="1:9" s="64" customFormat="1" ht="12.75">
      <c r="A182" s="65"/>
      <c r="B182" s="65"/>
      <c r="C182" s="65"/>
      <c r="D182" s="65"/>
      <c r="E182" s="65"/>
      <c r="F182" s="65"/>
      <c r="G182" s="65"/>
      <c r="H182" s="65"/>
      <c r="I182" s="65"/>
    </row>
    <row r="183" spans="1:9" s="64" customFormat="1" ht="12.75">
      <c r="A183" s="65"/>
      <c r="B183" s="65"/>
      <c r="C183" s="65"/>
      <c r="D183" s="65"/>
      <c r="E183" s="65"/>
      <c r="F183" s="65"/>
      <c r="G183" s="65"/>
      <c r="H183" s="65"/>
      <c r="I183" s="65"/>
    </row>
    <row r="184" spans="1:9" s="64" customFormat="1" ht="12.75">
      <c r="A184" s="65"/>
      <c r="B184" s="65"/>
      <c r="C184" s="65"/>
      <c r="D184" s="65"/>
      <c r="E184" s="65"/>
      <c r="F184" s="65"/>
      <c r="G184" s="65"/>
      <c r="H184" s="65"/>
      <c r="I184" s="65"/>
    </row>
    <row r="185" spans="1:9" s="64" customFormat="1" ht="12.75">
      <c r="A185" s="65"/>
      <c r="B185" s="65"/>
      <c r="C185" s="65"/>
      <c r="D185" s="65"/>
      <c r="E185" s="65"/>
      <c r="F185" s="65"/>
      <c r="G185" s="65"/>
      <c r="H185" s="65"/>
      <c r="I185" s="65"/>
    </row>
    <row r="186" spans="1:9" s="64" customFormat="1" ht="12.75">
      <c r="A186" s="65"/>
      <c r="B186" s="65"/>
      <c r="C186" s="65"/>
      <c r="D186" s="65"/>
      <c r="E186" s="65"/>
      <c r="F186" s="65"/>
      <c r="G186" s="65"/>
      <c r="H186" s="65"/>
      <c r="I186" s="65"/>
    </row>
    <row r="187" spans="1:9" s="64" customFormat="1" ht="12.75">
      <c r="A187" s="65"/>
      <c r="B187" s="65"/>
      <c r="C187" s="65"/>
      <c r="D187" s="65"/>
      <c r="E187" s="65"/>
      <c r="F187" s="65"/>
      <c r="G187" s="65"/>
      <c r="H187" s="65"/>
      <c r="I187" s="65"/>
    </row>
    <row r="188" spans="1:9" s="64" customFormat="1" ht="12.75">
      <c r="A188" s="65"/>
      <c r="B188" s="65"/>
      <c r="C188" s="65"/>
      <c r="D188" s="65"/>
      <c r="E188" s="65"/>
      <c r="F188" s="65"/>
      <c r="G188" s="65"/>
      <c r="H188" s="65"/>
      <c r="I188" s="65"/>
    </row>
    <row r="189" spans="1:9" s="64" customFormat="1" ht="12.75">
      <c r="A189" s="65"/>
      <c r="B189" s="65"/>
      <c r="C189" s="65"/>
      <c r="D189" s="65"/>
      <c r="E189" s="65"/>
      <c r="F189" s="65"/>
      <c r="G189" s="65"/>
      <c r="H189" s="65"/>
      <c r="I189" s="65"/>
    </row>
    <row r="190" spans="1:9" s="64" customFormat="1" ht="12.75">
      <c r="A190" s="65"/>
      <c r="B190" s="65"/>
      <c r="C190" s="65"/>
      <c r="D190" s="65"/>
      <c r="E190" s="65"/>
      <c r="F190" s="65"/>
      <c r="G190" s="65"/>
      <c r="H190" s="65"/>
      <c r="I190" s="65"/>
    </row>
    <row r="191" spans="1:9" s="64" customFormat="1" ht="12.75">
      <c r="A191" s="65"/>
      <c r="B191" s="65"/>
      <c r="C191" s="65"/>
      <c r="D191" s="65"/>
      <c r="E191" s="65"/>
      <c r="F191" s="65"/>
      <c r="G191" s="65"/>
      <c r="H191" s="65"/>
      <c r="I191" s="65"/>
    </row>
    <row r="192" spans="1:9" s="64" customFormat="1" ht="12.75">
      <c r="A192" s="65"/>
      <c r="B192" s="65"/>
      <c r="C192" s="65"/>
      <c r="D192" s="65"/>
      <c r="E192" s="65"/>
      <c r="F192" s="65"/>
      <c r="G192" s="65"/>
      <c r="H192" s="65"/>
      <c r="I192" s="65"/>
    </row>
    <row r="193" spans="1:9" s="64" customFormat="1" ht="12.75">
      <c r="A193" s="65"/>
      <c r="B193" s="65"/>
      <c r="C193" s="65"/>
      <c r="D193" s="65"/>
      <c r="E193" s="65"/>
      <c r="F193" s="65"/>
      <c r="G193" s="65"/>
      <c r="H193" s="65"/>
      <c r="I193" s="65"/>
    </row>
    <row r="194" spans="1:9" s="64" customFormat="1" ht="12.75">
      <c r="A194" s="65"/>
      <c r="B194" s="65"/>
      <c r="C194" s="65"/>
      <c r="D194" s="65"/>
      <c r="E194" s="65"/>
      <c r="F194" s="65"/>
      <c r="G194" s="65"/>
      <c r="H194" s="65"/>
      <c r="I194" s="65"/>
    </row>
    <row r="195" spans="1:9" s="64" customFormat="1" ht="12.75">
      <c r="A195" s="65"/>
      <c r="B195" s="65"/>
      <c r="C195" s="65"/>
      <c r="D195" s="65"/>
      <c r="E195" s="65"/>
      <c r="F195" s="65"/>
      <c r="G195" s="65"/>
      <c r="H195" s="65"/>
      <c r="I195" s="65"/>
    </row>
    <row r="196" spans="1:9" s="64" customFormat="1" ht="12.75">
      <c r="A196" s="65"/>
      <c r="B196" s="65"/>
      <c r="C196" s="65"/>
      <c r="D196" s="65"/>
      <c r="E196" s="65"/>
      <c r="F196" s="65"/>
      <c r="G196" s="65"/>
      <c r="H196" s="65"/>
      <c r="I196" s="65"/>
    </row>
    <row r="197" spans="1:9" s="64" customFormat="1" ht="12.75">
      <c r="A197" s="65"/>
      <c r="B197" s="65"/>
      <c r="C197" s="65"/>
      <c r="D197" s="65"/>
      <c r="E197" s="65"/>
      <c r="F197" s="65"/>
      <c r="G197" s="65"/>
      <c r="H197" s="65"/>
      <c r="I197" s="65"/>
    </row>
    <row r="198" spans="1:9" s="64" customFormat="1" ht="12.75">
      <c r="A198" s="65"/>
      <c r="B198" s="65"/>
      <c r="C198" s="65"/>
      <c r="D198" s="65"/>
      <c r="E198" s="65"/>
      <c r="F198" s="65"/>
      <c r="G198" s="65"/>
      <c r="H198" s="65"/>
      <c r="I198" s="65"/>
    </row>
    <row r="199" spans="1:9" s="64" customFormat="1" ht="12.75">
      <c r="A199" s="65"/>
      <c r="B199" s="65"/>
      <c r="C199" s="65"/>
      <c r="D199" s="65"/>
      <c r="E199" s="65"/>
      <c r="F199" s="65"/>
      <c r="G199" s="65"/>
      <c r="H199" s="65"/>
      <c r="I199" s="65"/>
    </row>
    <row r="200" spans="1:9" s="64" customFormat="1" ht="12.75">
      <c r="A200" s="65"/>
      <c r="B200" s="65"/>
      <c r="C200" s="65"/>
      <c r="D200" s="65"/>
      <c r="E200" s="65"/>
      <c r="F200" s="65"/>
      <c r="G200" s="65"/>
      <c r="H200" s="65"/>
      <c r="I200" s="65"/>
    </row>
    <row r="201" spans="1:9" s="64" customFormat="1" ht="12.75">
      <c r="A201" s="65"/>
      <c r="B201" s="65"/>
      <c r="C201" s="65"/>
      <c r="D201" s="65"/>
      <c r="E201" s="65"/>
      <c r="F201" s="65"/>
      <c r="G201" s="65"/>
      <c r="H201" s="65"/>
      <c r="I201" s="65"/>
    </row>
    <row r="202" spans="1:9" s="64" customFormat="1" ht="12.75">
      <c r="A202" s="65"/>
      <c r="B202" s="65"/>
      <c r="C202" s="65"/>
      <c r="D202" s="65"/>
      <c r="E202" s="65"/>
      <c r="F202" s="65"/>
      <c r="G202" s="65"/>
      <c r="H202" s="65"/>
      <c r="I202" s="65"/>
    </row>
    <row r="203" spans="1:9" s="64" customFormat="1" ht="12.75">
      <c r="A203" s="65"/>
      <c r="B203" s="65"/>
      <c r="C203" s="65"/>
      <c r="D203" s="65"/>
      <c r="E203" s="65"/>
      <c r="F203" s="65"/>
      <c r="G203" s="65"/>
      <c r="H203" s="65"/>
      <c r="I203" s="65"/>
    </row>
    <row r="204" spans="1:9" s="64" customFormat="1" ht="12.75">
      <c r="A204" s="65"/>
      <c r="B204" s="65"/>
      <c r="C204" s="65"/>
      <c r="D204" s="65"/>
      <c r="E204" s="65"/>
      <c r="F204" s="65"/>
      <c r="G204" s="65"/>
      <c r="H204" s="65"/>
      <c r="I204" s="65"/>
    </row>
    <row r="205" spans="1:9" s="64" customFormat="1" ht="12.75">
      <c r="A205" s="65"/>
      <c r="B205" s="65"/>
      <c r="C205" s="65"/>
      <c r="D205" s="65"/>
      <c r="E205" s="65"/>
      <c r="F205" s="65"/>
      <c r="G205" s="65"/>
      <c r="H205" s="65"/>
      <c r="I205" s="65"/>
    </row>
    <row r="206" spans="1:9" s="64" customFormat="1" ht="12.75">
      <c r="A206" s="65"/>
      <c r="B206" s="65"/>
      <c r="C206" s="65"/>
      <c r="D206" s="65"/>
      <c r="E206" s="65"/>
      <c r="F206" s="65"/>
      <c r="G206" s="65"/>
      <c r="H206" s="65"/>
      <c r="I206" s="65"/>
    </row>
    <row r="207" spans="1:9" s="64" customFormat="1" ht="12.75">
      <c r="A207" s="65"/>
      <c r="B207" s="65"/>
      <c r="C207" s="65"/>
      <c r="D207" s="65"/>
      <c r="E207" s="65"/>
      <c r="F207" s="65"/>
      <c r="G207" s="65"/>
      <c r="H207" s="65"/>
      <c r="I207" s="65"/>
    </row>
    <row r="208" spans="1:9" s="64" customFormat="1" ht="12.75">
      <c r="A208" s="65"/>
      <c r="B208" s="65"/>
      <c r="C208" s="65"/>
      <c r="D208" s="65"/>
      <c r="E208" s="65"/>
      <c r="F208" s="65"/>
      <c r="G208" s="65"/>
      <c r="H208" s="65"/>
      <c r="I208" s="65"/>
    </row>
    <row r="209" spans="1:9" s="64" customFormat="1" ht="12.75">
      <c r="A209" s="65"/>
      <c r="B209" s="65"/>
      <c r="C209" s="65"/>
      <c r="D209" s="65"/>
      <c r="E209" s="65"/>
      <c r="F209" s="65"/>
      <c r="G209" s="65"/>
      <c r="H209" s="65"/>
      <c r="I209" s="65"/>
    </row>
    <row r="210" spans="1:9" s="64" customFormat="1" ht="12.75">
      <c r="A210" s="65"/>
      <c r="B210" s="65"/>
      <c r="C210" s="65"/>
      <c r="D210" s="65"/>
      <c r="E210" s="65"/>
      <c r="F210" s="65"/>
      <c r="G210" s="65"/>
      <c r="H210" s="65"/>
      <c r="I210" s="65"/>
    </row>
    <row r="211" spans="1:9" s="64" customFormat="1" ht="12.75">
      <c r="A211" s="65"/>
      <c r="B211" s="65"/>
      <c r="C211" s="65"/>
      <c r="D211" s="65"/>
      <c r="E211" s="65"/>
      <c r="F211" s="65"/>
      <c r="G211" s="65"/>
      <c r="H211" s="65"/>
      <c r="I211" s="65"/>
    </row>
    <row r="212" spans="1:9" s="64" customFormat="1" ht="12.75">
      <c r="A212" s="65"/>
      <c r="B212" s="65"/>
      <c r="C212" s="65"/>
      <c r="D212" s="65"/>
      <c r="E212" s="65"/>
      <c r="F212" s="65"/>
      <c r="G212" s="65"/>
      <c r="H212" s="65"/>
      <c r="I212" s="65"/>
    </row>
    <row r="213" spans="1:9" s="64" customFormat="1" ht="12.75">
      <c r="A213" s="65"/>
      <c r="B213" s="65"/>
      <c r="C213" s="65"/>
      <c r="D213" s="65"/>
      <c r="E213" s="65"/>
      <c r="F213" s="65"/>
      <c r="G213" s="65"/>
      <c r="H213" s="65"/>
      <c r="I213" s="65"/>
    </row>
    <row r="214" spans="1:9" s="64" customFormat="1" ht="12.75">
      <c r="A214" s="65"/>
      <c r="B214" s="65"/>
      <c r="C214" s="65"/>
      <c r="D214" s="65"/>
      <c r="E214" s="65"/>
      <c r="F214" s="65"/>
      <c r="G214" s="65"/>
      <c r="H214" s="65"/>
      <c r="I214" s="65"/>
    </row>
    <row r="215" spans="1:9" s="64" customFormat="1" ht="12.75">
      <c r="A215" s="65"/>
      <c r="B215" s="65"/>
      <c r="C215" s="65"/>
      <c r="D215" s="65"/>
      <c r="E215" s="65"/>
      <c r="F215" s="65"/>
      <c r="G215" s="65"/>
      <c r="H215" s="65"/>
      <c r="I215" s="65"/>
    </row>
    <row r="216" spans="1:9" s="64" customFormat="1" ht="12.75">
      <c r="A216" s="65"/>
      <c r="B216" s="65"/>
      <c r="C216" s="65"/>
      <c r="D216" s="65"/>
      <c r="E216" s="65"/>
      <c r="F216" s="65"/>
      <c r="G216" s="65"/>
      <c r="H216" s="65"/>
      <c r="I216" s="65"/>
    </row>
    <row r="217" spans="1:9" s="64" customFormat="1" ht="12.75">
      <c r="A217" s="65"/>
      <c r="B217" s="65"/>
      <c r="C217" s="65"/>
      <c r="D217" s="65"/>
      <c r="E217" s="65"/>
      <c r="F217" s="65"/>
      <c r="G217" s="65"/>
      <c r="H217" s="65"/>
      <c r="I217" s="65"/>
    </row>
    <row r="218" spans="1:9" s="64" customFormat="1" ht="12.75">
      <c r="A218" s="65"/>
      <c r="B218" s="65"/>
      <c r="C218" s="65"/>
      <c r="D218" s="65"/>
      <c r="E218" s="65"/>
      <c r="F218" s="65"/>
      <c r="G218" s="65"/>
      <c r="H218" s="65"/>
      <c r="I218" s="65"/>
    </row>
    <row r="219" spans="1:9" s="64" customFormat="1" ht="12.75">
      <c r="A219" s="65"/>
      <c r="B219" s="65"/>
      <c r="C219" s="65"/>
      <c r="D219" s="65"/>
      <c r="E219" s="65"/>
      <c r="F219" s="65"/>
      <c r="G219" s="65"/>
      <c r="H219" s="65"/>
      <c r="I219" s="65"/>
    </row>
    <row r="220" spans="1:9" s="64" customFormat="1" ht="12.75">
      <c r="A220" s="65"/>
      <c r="B220" s="65"/>
      <c r="C220" s="65"/>
      <c r="D220" s="65"/>
      <c r="E220" s="65"/>
      <c r="F220" s="65"/>
      <c r="G220" s="65"/>
      <c r="H220" s="65"/>
      <c r="I220" s="65"/>
    </row>
    <row r="221" spans="1:9" s="64" customFormat="1" ht="12.75">
      <c r="A221" s="65"/>
      <c r="B221" s="65"/>
      <c r="C221" s="65"/>
      <c r="D221" s="65"/>
      <c r="E221" s="65"/>
      <c r="F221" s="65"/>
      <c r="G221" s="65"/>
      <c r="H221" s="65"/>
      <c r="I221" s="65"/>
    </row>
    <row r="222" spans="1:9" s="64" customFormat="1" ht="12.75">
      <c r="A222" s="65"/>
      <c r="B222" s="65"/>
      <c r="C222" s="65"/>
      <c r="D222" s="65"/>
      <c r="E222" s="65"/>
      <c r="F222" s="65"/>
      <c r="G222" s="65"/>
      <c r="H222" s="65"/>
      <c r="I222" s="65"/>
    </row>
    <row r="223" spans="1:9" s="64" customFormat="1" ht="12.75">
      <c r="A223" s="65"/>
      <c r="B223" s="65"/>
      <c r="C223" s="65"/>
      <c r="D223" s="65"/>
      <c r="E223" s="65"/>
      <c r="F223" s="65"/>
      <c r="G223" s="65"/>
      <c r="H223" s="65"/>
      <c r="I223" s="65"/>
    </row>
    <row r="224" spans="1:9" s="64" customFormat="1" ht="12.75">
      <c r="A224" s="65"/>
      <c r="B224" s="65"/>
      <c r="C224" s="65"/>
      <c r="D224" s="65"/>
      <c r="E224" s="65"/>
      <c r="F224" s="65"/>
      <c r="G224" s="65"/>
      <c r="H224" s="65"/>
      <c r="I224" s="65"/>
    </row>
    <row r="225" spans="1:9" s="64" customFormat="1" ht="12.75">
      <c r="A225" s="65"/>
      <c r="B225" s="65"/>
      <c r="C225" s="65"/>
      <c r="D225" s="65"/>
      <c r="E225" s="65"/>
      <c r="F225" s="65"/>
      <c r="G225" s="65"/>
      <c r="H225" s="65"/>
      <c r="I225" s="65"/>
    </row>
    <row r="226" spans="1:9" s="64" customFormat="1" ht="12.75">
      <c r="A226" s="65"/>
      <c r="B226" s="65"/>
      <c r="C226" s="65"/>
      <c r="D226" s="65"/>
      <c r="E226" s="65"/>
      <c r="F226" s="65"/>
      <c r="G226" s="65"/>
      <c r="H226" s="65"/>
      <c r="I226" s="65"/>
    </row>
    <row r="227" spans="1:9" s="64" customFormat="1" ht="12.75">
      <c r="A227" s="65"/>
      <c r="B227" s="65"/>
      <c r="C227" s="65"/>
      <c r="D227" s="65"/>
      <c r="E227" s="65"/>
      <c r="F227" s="65"/>
      <c r="G227" s="65"/>
      <c r="H227" s="65"/>
      <c r="I227" s="65"/>
    </row>
    <row r="228" spans="1:9" s="64" customFormat="1" ht="12.75">
      <c r="A228" s="65"/>
      <c r="B228" s="65"/>
      <c r="C228" s="65"/>
      <c r="D228" s="65"/>
      <c r="E228" s="65"/>
      <c r="F228" s="65"/>
      <c r="G228" s="65"/>
      <c r="H228" s="65"/>
      <c r="I228" s="65"/>
    </row>
    <row r="229" spans="1:9" s="64" customFormat="1" ht="12.75">
      <c r="A229" s="65"/>
      <c r="B229" s="65"/>
      <c r="C229" s="65"/>
      <c r="D229" s="65"/>
      <c r="E229" s="65"/>
      <c r="F229" s="65"/>
      <c r="G229" s="65"/>
      <c r="H229" s="65"/>
      <c r="I229" s="65"/>
    </row>
    <row r="230" spans="1:9" s="64" customFormat="1" ht="12.75">
      <c r="A230" s="65"/>
      <c r="B230" s="65"/>
      <c r="C230" s="65"/>
      <c r="D230" s="65"/>
      <c r="E230" s="65"/>
      <c r="F230" s="65"/>
      <c r="G230" s="65"/>
      <c r="H230" s="65"/>
      <c r="I230" s="65"/>
    </row>
    <row r="231" spans="1:9" s="64" customFormat="1" ht="12.75">
      <c r="A231" s="65"/>
      <c r="B231" s="65"/>
      <c r="C231" s="65"/>
      <c r="D231" s="65"/>
      <c r="E231" s="65"/>
      <c r="F231" s="65"/>
      <c r="G231" s="65"/>
      <c r="H231" s="65"/>
      <c r="I231" s="65"/>
    </row>
    <row r="232" spans="1:9" s="64" customFormat="1" ht="12.75">
      <c r="A232" s="65"/>
      <c r="B232" s="65"/>
      <c r="C232" s="65"/>
      <c r="D232" s="65"/>
      <c r="E232" s="65"/>
      <c r="F232" s="65"/>
      <c r="G232" s="65"/>
      <c r="H232" s="65"/>
      <c r="I232" s="65"/>
    </row>
    <row r="233" spans="1:9" s="64" customFormat="1" ht="12.75">
      <c r="A233" s="65"/>
      <c r="B233" s="65"/>
      <c r="C233" s="65"/>
      <c r="D233" s="65"/>
      <c r="E233" s="65"/>
      <c r="F233" s="65"/>
      <c r="G233" s="65"/>
      <c r="H233" s="65"/>
      <c r="I233" s="65"/>
    </row>
    <row r="234" spans="1:9" s="64" customFormat="1" ht="12.75">
      <c r="A234" s="65"/>
      <c r="B234" s="65"/>
      <c r="C234" s="65"/>
      <c r="D234" s="65"/>
      <c r="E234" s="65"/>
      <c r="F234" s="65"/>
      <c r="G234" s="65"/>
      <c r="H234" s="65"/>
      <c r="I234" s="65"/>
    </row>
    <row r="235" spans="1:9" s="64" customFormat="1" ht="12.75">
      <c r="A235" s="65"/>
      <c r="B235" s="65"/>
      <c r="C235" s="65"/>
      <c r="D235" s="65"/>
      <c r="E235" s="65"/>
      <c r="F235" s="65"/>
      <c r="G235" s="65"/>
      <c r="H235" s="65"/>
      <c r="I235" s="65"/>
    </row>
    <row r="236" spans="1:9" s="64" customFormat="1" ht="12.75">
      <c r="A236" s="65"/>
      <c r="B236" s="65"/>
      <c r="C236" s="65"/>
      <c r="D236" s="65"/>
      <c r="E236" s="65"/>
      <c r="F236" s="65"/>
      <c r="G236" s="65"/>
      <c r="H236" s="65"/>
      <c r="I236" s="65"/>
    </row>
    <row r="237" spans="1:9" s="64" customFormat="1" ht="12.75">
      <c r="A237" s="65"/>
      <c r="B237" s="65"/>
      <c r="C237" s="65"/>
      <c r="D237" s="65"/>
      <c r="E237" s="65"/>
      <c r="F237" s="65"/>
      <c r="G237" s="65"/>
      <c r="H237" s="65"/>
      <c r="I237" s="65"/>
    </row>
    <row r="238" spans="1:9" s="64" customFormat="1" ht="12.75">
      <c r="A238" s="65"/>
      <c r="B238" s="65"/>
      <c r="C238" s="65"/>
      <c r="D238" s="65"/>
      <c r="E238" s="65"/>
      <c r="F238" s="65"/>
      <c r="G238" s="65"/>
      <c r="H238" s="65"/>
      <c r="I238" s="65"/>
    </row>
    <row r="239" spans="1:9" s="64" customFormat="1" ht="12.75">
      <c r="A239" s="65"/>
      <c r="B239" s="65"/>
      <c r="C239" s="65"/>
      <c r="D239" s="65"/>
      <c r="E239" s="65"/>
      <c r="F239" s="65"/>
      <c r="G239" s="65"/>
      <c r="H239" s="65"/>
      <c r="I239" s="65"/>
    </row>
    <row r="240" spans="1:9" s="64" customFormat="1" ht="12.75">
      <c r="A240" s="65"/>
      <c r="B240" s="65"/>
      <c r="C240" s="65"/>
      <c r="D240" s="65"/>
      <c r="E240" s="65"/>
      <c r="F240" s="65"/>
      <c r="G240" s="65"/>
      <c r="H240" s="65"/>
      <c r="I240" s="65"/>
    </row>
    <row r="241" spans="1:9" s="64" customFormat="1" ht="12.75">
      <c r="A241" s="65"/>
      <c r="B241" s="65"/>
      <c r="C241" s="65"/>
      <c r="D241" s="65"/>
      <c r="E241" s="65"/>
      <c r="F241" s="65"/>
      <c r="G241" s="65"/>
      <c r="H241" s="65"/>
      <c r="I241" s="65"/>
    </row>
    <row r="242" spans="1:9" s="64" customFormat="1" ht="12.75">
      <c r="A242" s="65"/>
      <c r="B242" s="65"/>
      <c r="C242" s="65"/>
      <c r="D242" s="65"/>
      <c r="E242" s="65"/>
      <c r="F242" s="65"/>
      <c r="G242" s="65"/>
      <c r="H242" s="65"/>
      <c r="I242" s="65"/>
    </row>
    <row r="243" spans="1:9" s="64" customFormat="1" ht="12.75">
      <c r="A243" s="65"/>
      <c r="B243" s="65"/>
      <c r="C243" s="65"/>
      <c r="D243" s="65"/>
      <c r="E243" s="65"/>
      <c r="F243" s="65"/>
      <c r="G243" s="65"/>
      <c r="H243" s="65"/>
      <c r="I243" s="65"/>
    </row>
    <row r="244" spans="1:9" s="64" customFormat="1" ht="12.75">
      <c r="A244" s="65"/>
      <c r="B244" s="65"/>
      <c r="C244" s="65"/>
      <c r="D244" s="65"/>
      <c r="E244" s="65"/>
      <c r="F244" s="65"/>
      <c r="G244" s="65"/>
      <c r="H244" s="65"/>
      <c r="I244" s="65"/>
    </row>
    <row r="245" spans="1:9" s="64" customFormat="1" ht="12.75">
      <c r="A245" s="65"/>
      <c r="B245" s="65"/>
      <c r="C245" s="65"/>
      <c r="D245" s="65"/>
      <c r="E245" s="65"/>
      <c r="F245" s="65"/>
      <c r="G245" s="65"/>
      <c r="H245" s="65"/>
      <c r="I245" s="65"/>
    </row>
    <row r="246" spans="1:9" s="64" customFormat="1" ht="12.75">
      <c r="A246" s="65"/>
      <c r="B246" s="65"/>
      <c r="C246" s="65"/>
      <c r="D246" s="65"/>
      <c r="E246" s="65"/>
      <c r="F246" s="65"/>
      <c r="G246" s="65"/>
      <c r="H246" s="65"/>
      <c r="I246" s="65"/>
    </row>
    <row r="247" spans="1:9" s="64" customFormat="1" ht="12.75">
      <c r="A247" s="65"/>
      <c r="B247" s="65"/>
      <c r="C247" s="65"/>
      <c r="D247" s="65"/>
      <c r="E247" s="65"/>
      <c r="F247" s="65"/>
      <c r="G247" s="65"/>
      <c r="H247" s="65"/>
      <c r="I247" s="65"/>
    </row>
    <row r="248" spans="1:9" s="64" customFormat="1" ht="12.75">
      <c r="A248" s="65"/>
      <c r="B248" s="65"/>
      <c r="C248" s="65"/>
      <c r="D248" s="65"/>
      <c r="E248" s="65"/>
      <c r="F248" s="65"/>
      <c r="G248" s="65"/>
      <c r="H248" s="65"/>
      <c r="I248" s="65"/>
    </row>
    <row r="249" spans="1:9" s="64" customFormat="1" ht="12.75">
      <c r="A249" s="65"/>
      <c r="B249" s="65"/>
      <c r="C249" s="65"/>
      <c r="D249" s="65"/>
      <c r="E249" s="65"/>
      <c r="F249" s="65"/>
      <c r="G249" s="65"/>
      <c r="H249" s="65"/>
      <c r="I249" s="65"/>
    </row>
    <row r="250" spans="1:9" s="64" customFormat="1" ht="12.75">
      <c r="A250" s="65"/>
      <c r="B250" s="65"/>
      <c r="C250" s="65"/>
      <c r="D250" s="65"/>
      <c r="E250" s="65"/>
      <c r="F250" s="65"/>
      <c r="G250" s="65"/>
      <c r="H250" s="65"/>
      <c r="I250" s="65"/>
    </row>
    <row r="251" spans="1:9" s="64" customFormat="1" ht="12.75">
      <c r="A251" s="65"/>
      <c r="B251" s="65"/>
      <c r="C251" s="65"/>
      <c r="D251" s="65"/>
      <c r="E251" s="65"/>
      <c r="F251" s="65"/>
      <c r="G251" s="65"/>
      <c r="H251" s="65"/>
      <c r="I251" s="65"/>
    </row>
    <row r="252" spans="1:9" s="64" customFormat="1" ht="12.75">
      <c r="A252" s="65"/>
      <c r="B252" s="65"/>
      <c r="C252" s="65"/>
      <c r="D252" s="65"/>
      <c r="E252" s="65"/>
      <c r="F252" s="65"/>
      <c r="G252" s="65"/>
      <c r="H252" s="65"/>
      <c r="I252" s="65"/>
    </row>
    <row r="253" spans="1:9" s="64" customFormat="1" ht="12.75">
      <c r="A253" s="65"/>
      <c r="B253" s="65"/>
      <c r="C253" s="65"/>
      <c r="D253" s="65"/>
      <c r="E253" s="65"/>
      <c r="F253" s="65"/>
      <c r="G253" s="65"/>
      <c r="H253" s="65"/>
      <c r="I253" s="65"/>
    </row>
    <row r="254" spans="1:9" s="64" customFormat="1" ht="12.75">
      <c r="A254" s="65"/>
      <c r="B254" s="65"/>
      <c r="C254" s="65"/>
      <c r="D254" s="65"/>
      <c r="E254" s="65"/>
      <c r="F254" s="65"/>
      <c r="G254" s="65"/>
      <c r="H254" s="65"/>
      <c r="I254" s="65"/>
    </row>
    <row r="255" spans="1:9" s="64" customFormat="1" ht="12.75">
      <c r="A255" s="65"/>
      <c r="B255" s="65"/>
      <c r="C255" s="65"/>
      <c r="D255" s="65"/>
      <c r="E255" s="65"/>
      <c r="F255" s="65"/>
      <c r="G255" s="65"/>
      <c r="H255" s="65"/>
      <c r="I255" s="65"/>
    </row>
    <row r="256" spans="1:9" s="64" customFormat="1" ht="12.75">
      <c r="A256" s="65"/>
      <c r="B256" s="65"/>
      <c r="C256" s="65"/>
      <c r="D256" s="65"/>
      <c r="E256" s="65"/>
      <c r="F256" s="65"/>
      <c r="G256" s="65"/>
      <c r="H256" s="65"/>
      <c r="I256" s="65"/>
    </row>
    <row r="257" spans="1:9" s="64" customFormat="1" ht="12.75">
      <c r="A257" s="65"/>
      <c r="B257" s="65"/>
      <c r="C257" s="65"/>
      <c r="D257" s="65"/>
      <c r="E257" s="65"/>
      <c r="F257" s="65"/>
      <c r="G257" s="65"/>
      <c r="H257" s="65"/>
      <c r="I257" s="65"/>
    </row>
    <row r="258" spans="1:9" s="64" customFormat="1" ht="12.75">
      <c r="A258" s="65"/>
      <c r="B258" s="65"/>
      <c r="C258" s="65"/>
      <c r="D258" s="65"/>
      <c r="E258" s="65"/>
      <c r="F258" s="65"/>
      <c r="G258" s="65"/>
      <c r="H258" s="65"/>
      <c r="I258" s="65"/>
    </row>
    <row r="259" spans="1:9" s="64" customFormat="1" ht="12.75">
      <c r="A259" s="65"/>
      <c r="B259" s="65"/>
      <c r="C259" s="65"/>
      <c r="D259" s="65"/>
      <c r="E259" s="65"/>
      <c r="F259" s="65"/>
      <c r="G259" s="65"/>
      <c r="H259" s="65"/>
      <c r="I259" s="65"/>
    </row>
    <row r="260" spans="1:9" s="64" customFormat="1" ht="12.75">
      <c r="A260" s="65"/>
      <c r="B260" s="65"/>
      <c r="C260" s="65"/>
      <c r="D260" s="65"/>
      <c r="E260" s="65"/>
      <c r="F260" s="65"/>
      <c r="G260" s="65"/>
      <c r="H260" s="65"/>
      <c r="I260" s="65"/>
    </row>
    <row r="261" spans="1:9" s="64" customFormat="1" ht="12.75">
      <c r="A261" s="65"/>
      <c r="B261" s="65"/>
      <c r="C261" s="65"/>
      <c r="D261" s="65"/>
      <c r="E261" s="65"/>
      <c r="F261" s="65"/>
      <c r="G261" s="65"/>
      <c r="H261" s="65"/>
      <c r="I261" s="65"/>
    </row>
    <row r="262" spans="1:9" s="64" customFormat="1" ht="12.75">
      <c r="A262" s="65"/>
      <c r="B262" s="65"/>
      <c r="C262" s="65"/>
      <c r="D262" s="65"/>
      <c r="E262" s="65"/>
      <c r="F262" s="65"/>
      <c r="G262" s="65"/>
      <c r="H262" s="65"/>
      <c r="I262" s="65"/>
    </row>
    <row r="263" spans="1:9" s="64" customFormat="1" ht="12.75">
      <c r="A263" s="65"/>
      <c r="B263" s="65"/>
      <c r="C263" s="65"/>
      <c r="D263" s="65"/>
      <c r="E263" s="65"/>
      <c r="F263" s="65"/>
      <c r="G263" s="65"/>
      <c r="H263" s="65"/>
      <c r="I263" s="65"/>
    </row>
    <row r="264" spans="1:9" s="64" customFormat="1" ht="12.75">
      <c r="A264" s="65"/>
      <c r="B264" s="65"/>
      <c r="C264" s="65"/>
      <c r="D264" s="65"/>
      <c r="E264" s="65"/>
      <c r="F264" s="65"/>
      <c r="G264" s="65"/>
      <c r="H264" s="65"/>
      <c r="I264" s="65"/>
    </row>
    <row r="265" spans="1:9" s="64" customFormat="1" ht="12.75">
      <c r="A265" s="65"/>
      <c r="B265" s="65"/>
      <c r="C265" s="65"/>
      <c r="D265" s="65"/>
      <c r="E265" s="65"/>
      <c r="F265" s="65"/>
      <c r="G265" s="65"/>
      <c r="H265" s="65"/>
      <c r="I265" s="65"/>
    </row>
    <row r="266" spans="1:9" s="64" customFormat="1" ht="12.75">
      <c r="A266" s="65"/>
      <c r="B266" s="65"/>
      <c r="C266" s="65"/>
      <c r="D266" s="65"/>
      <c r="E266" s="65"/>
      <c r="F266" s="65"/>
      <c r="G266" s="65"/>
      <c r="H266" s="65"/>
      <c r="I266" s="65"/>
    </row>
    <row r="267" spans="1:9" s="64" customFormat="1" ht="12.75">
      <c r="A267" s="65"/>
      <c r="B267" s="65"/>
      <c r="C267" s="65"/>
      <c r="D267" s="65"/>
      <c r="E267" s="65"/>
      <c r="F267" s="65"/>
      <c r="G267" s="65"/>
      <c r="H267" s="65"/>
      <c r="I267" s="65"/>
    </row>
    <row r="268" spans="1:9" s="64" customFormat="1" ht="12.75">
      <c r="A268" s="65"/>
      <c r="B268" s="65"/>
      <c r="C268" s="65"/>
      <c r="D268" s="65"/>
      <c r="E268" s="65"/>
      <c r="F268" s="65"/>
      <c r="G268" s="65"/>
      <c r="H268" s="65"/>
      <c r="I268" s="65"/>
    </row>
    <row r="269" spans="1:9" s="64" customFormat="1" ht="12.75">
      <c r="A269" s="65"/>
      <c r="B269" s="65"/>
      <c r="C269" s="65"/>
      <c r="D269" s="65"/>
      <c r="E269" s="65"/>
      <c r="F269" s="65"/>
      <c r="G269" s="65"/>
      <c r="H269" s="65"/>
      <c r="I269" s="65"/>
    </row>
    <row r="270" spans="1:9" s="64" customFormat="1" ht="12.75">
      <c r="A270" s="65"/>
      <c r="B270" s="65"/>
      <c r="C270" s="65"/>
      <c r="D270" s="65"/>
      <c r="E270" s="65"/>
      <c r="F270" s="65"/>
      <c r="G270" s="65"/>
      <c r="H270" s="65"/>
      <c r="I270" s="65"/>
    </row>
    <row r="271" spans="1:9" s="64" customFormat="1" ht="12.75">
      <c r="A271" s="65"/>
      <c r="B271" s="65"/>
      <c r="C271" s="65"/>
      <c r="D271" s="65"/>
      <c r="E271" s="65"/>
      <c r="F271" s="65"/>
      <c r="G271" s="65"/>
      <c r="H271" s="65"/>
      <c r="I271" s="65"/>
    </row>
    <row r="272" spans="1:9" s="64" customFormat="1" ht="12.75">
      <c r="A272" s="65"/>
      <c r="B272" s="65"/>
      <c r="C272" s="65"/>
      <c r="D272" s="65"/>
      <c r="E272" s="65"/>
      <c r="F272" s="65"/>
      <c r="G272" s="65"/>
      <c r="H272" s="65"/>
      <c r="I272" s="65"/>
    </row>
    <row r="273" spans="1:9" s="64" customFormat="1" ht="12.75">
      <c r="A273" s="65"/>
      <c r="B273" s="65"/>
      <c r="C273" s="65"/>
      <c r="D273" s="65"/>
      <c r="E273" s="65"/>
      <c r="F273" s="65"/>
      <c r="G273" s="65"/>
      <c r="H273" s="65"/>
      <c r="I273" s="65"/>
    </row>
    <row r="274" spans="1:9" s="64" customFormat="1" ht="12.75">
      <c r="A274" s="65"/>
      <c r="B274" s="65"/>
      <c r="C274" s="65"/>
      <c r="D274" s="65"/>
      <c r="E274" s="65"/>
      <c r="F274" s="65"/>
      <c r="G274" s="65"/>
      <c r="H274" s="65"/>
      <c r="I274" s="65"/>
    </row>
    <row r="275" spans="1:9" s="64" customFormat="1" ht="12.75">
      <c r="A275" s="65"/>
      <c r="B275" s="65"/>
      <c r="C275" s="65"/>
      <c r="D275" s="65"/>
      <c r="E275" s="65"/>
      <c r="F275" s="65"/>
      <c r="G275" s="65"/>
      <c r="H275" s="65"/>
      <c r="I275" s="65"/>
    </row>
    <row r="276" spans="1:9" s="64" customFormat="1" ht="12.75">
      <c r="A276" s="65"/>
      <c r="B276" s="65"/>
      <c r="C276" s="65"/>
      <c r="D276" s="65"/>
      <c r="E276" s="65"/>
      <c r="F276" s="65"/>
      <c r="G276" s="65"/>
      <c r="H276" s="65"/>
      <c r="I276" s="65"/>
    </row>
    <row r="277" spans="1:9" s="64" customFormat="1" ht="12.75">
      <c r="A277" s="65"/>
      <c r="B277" s="65"/>
      <c r="C277" s="65"/>
      <c r="D277" s="65"/>
      <c r="E277" s="65"/>
      <c r="F277" s="65"/>
      <c r="G277" s="65"/>
      <c r="H277" s="65"/>
      <c r="I277" s="65"/>
    </row>
    <row r="278" spans="1:9" s="64" customFormat="1" ht="12.75">
      <c r="A278" s="65"/>
      <c r="B278" s="65"/>
      <c r="C278" s="65"/>
      <c r="D278" s="65"/>
      <c r="E278" s="65"/>
      <c r="F278" s="65"/>
      <c r="G278" s="65"/>
      <c r="H278" s="65"/>
      <c r="I278" s="65"/>
    </row>
    <row r="279" spans="1:9" s="64" customFormat="1" ht="12.75">
      <c r="A279" s="65"/>
      <c r="B279" s="65"/>
      <c r="C279" s="65"/>
      <c r="D279" s="65"/>
      <c r="E279" s="65"/>
      <c r="F279" s="65"/>
      <c r="G279" s="65"/>
      <c r="H279" s="65"/>
      <c r="I279" s="65"/>
    </row>
    <row r="280" spans="1:9" s="64" customFormat="1" ht="12.75">
      <c r="A280" s="65"/>
      <c r="B280" s="65"/>
      <c r="C280" s="65"/>
      <c r="D280" s="65"/>
      <c r="E280" s="65"/>
      <c r="F280" s="65"/>
      <c r="G280" s="65"/>
      <c r="H280" s="65"/>
      <c r="I280" s="65"/>
    </row>
    <row r="281" spans="1:9" s="64" customFormat="1" ht="12.75">
      <c r="A281" s="65"/>
      <c r="B281" s="65"/>
      <c r="C281" s="65"/>
      <c r="D281" s="65"/>
      <c r="E281" s="65"/>
      <c r="F281" s="65"/>
      <c r="G281" s="65"/>
      <c r="H281" s="65"/>
      <c r="I281" s="65"/>
    </row>
    <row r="282" spans="1:9" s="64" customFormat="1" ht="12.75">
      <c r="A282" s="65"/>
      <c r="B282" s="65"/>
      <c r="C282" s="65"/>
      <c r="D282" s="65"/>
      <c r="E282" s="65"/>
      <c r="F282" s="65"/>
      <c r="G282" s="65"/>
      <c r="H282" s="65"/>
      <c r="I282" s="65"/>
    </row>
    <row r="283" spans="1:9" s="64" customFormat="1" ht="12.75">
      <c r="A283" s="65"/>
      <c r="B283" s="65"/>
      <c r="C283" s="65"/>
      <c r="D283" s="65"/>
      <c r="E283" s="65"/>
      <c r="F283" s="65"/>
      <c r="G283" s="65"/>
      <c r="H283" s="65"/>
      <c r="I283" s="65"/>
    </row>
    <row r="284" spans="1:9" s="64" customFormat="1" ht="12.75">
      <c r="A284" s="65"/>
      <c r="B284" s="65"/>
      <c r="C284" s="65"/>
      <c r="D284" s="65"/>
      <c r="E284" s="65"/>
      <c r="F284" s="65"/>
      <c r="G284" s="65"/>
      <c r="H284" s="65"/>
      <c r="I284" s="65"/>
    </row>
    <row r="285" spans="1:9" s="64" customFormat="1" ht="12.75">
      <c r="A285" s="65"/>
      <c r="B285" s="65"/>
      <c r="C285" s="65"/>
      <c r="D285" s="65"/>
      <c r="E285" s="65"/>
      <c r="F285" s="65"/>
      <c r="G285" s="65"/>
      <c r="H285" s="65"/>
      <c r="I285" s="65"/>
    </row>
    <row r="286" spans="1:9" s="64" customFormat="1" ht="12.75">
      <c r="A286" s="65"/>
      <c r="B286" s="65"/>
      <c r="C286" s="65"/>
      <c r="D286" s="65"/>
      <c r="E286" s="65"/>
      <c r="F286" s="65"/>
      <c r="G286" s="65"/>
      <c r="H286" s="65"/>
      <c r="I286" s="65"/>
    </row>
    <row r="287" spans="1:9" s="64" customFormat="1" ht="12.75">
      <c r="A287" s="65"/>
      <c r="B287" s="65"/>
      <c r="C287" s="65"/>
      <c r="D287" s="65"/>
      <c r="E287" s="65"/>
      <c r="F287" s="65"/>
      <c r="G287" s="65"/>
      <c r="H287" s="65"/>
      <c r="I287" s="65"/>
    </row>
    <row r="288" spans="1:9" s="64" customFormat="1" ht="12.75">
      <c r="A288" s="65"/>
      <c r="B288" s="65"/>
      <c r="C288" s="65"/>
      <c r="D288" s="65"/>
      <c r="E288" s="65"/>
      <c r="F288" s="65"/>
      <c r="G288" s="65"/>
      <c r="H288" s="65"/>
      <c r="I288" s="65"/>
    </row>
    <row r="289" spans="1:9" s="64" customFormat="1" ht="12.75">
      <c r="A289" s="65"/>
      <c r="B289" s="65"/>
      <c r="C289" s="65"/>
      <c r="D289" s="65"/>
      <c r="E289" s="65"/>
      <c r="F289" s="65"/>
      <c r="G289" s="65"/>
      <c r="H289" s="65"/>
      <c r="I289" s="65"/>
    </row>
    <row r="290" spans="1:9" s="64" customFormat="1" ht="12.75">
      <c r="A290" s="65"/>
      <c r="B290" s="65"/>
      <c r="C290" s="65"/>
      <c r="D290" s="65"/>
      <c r="E290" s="65"/>
      <c r="F290" s="65"/>
      <c r="G290" s="65"/>
      <c r="H290" s="65"/>
      <c r="I290" s="65"/>
    </row>
    <row r="291" spans="1:9" s="64" customFormat="1" ht="12.75">
      <c r="A291" s="65"/>
      <c r="B291" s="65"/>
      <c r="C291" s="65"/>
      <c r="D291" s="65"/>
      <c r="E291" s="65"/>
      <c r="F291" s="65"/>
      <c r="G291" s="65"/>
      <c r="H291" s="65"/>
      <c r="I291" s="65"/>
    </row>
    <row r="292" spans="1:9" s="64" customFormat="1" ht="12.75">
      <c r="A292" s="65"/>
      <c r="B292" s="65"/>
      <c r="C292" s="65"/>
      <c r="D292" s="65"/>
      <c r="E292" s="65"/>
      <c r="F292" s="65"/>
      <c r="G292" s="65"/>
      <c r="H292" s="65"/>
      <c r="I292" s="65"/>
    </row>
    <row r="293" spans="1:9" s="64" customFormat="1" ht="12.75">
      <c r="A293" s="65"/>
      <c r="B293" s="65"/>
      <c r="C293" s="65"/>
      <c r="D293" s="65"/>
      <c r="E293" s="65"/>
      <c r="F293" s="65"/>
      <c r="G293" s="65"/>
      <c r="H293" s="65"/>
      <c r="I293" s="65"/>
    </row>
    <row r="294" spans="1:9" s="64" customFormat="1" ht="12.75">
      <c r="A294" s="65"/>
      <c r="B294" s="65"/>
      <c r="C294" s="65"/>
      <c r="D294" s="65"/>
      <c r="E294" s="65"/>
      <c r="F294" s="65"/>
      <c r="G294" s="65"/>
      <c r="H294" s="65"/>
      <c r="I294" s="65"/>
    </row>
    <row r="295" spans="1:9" s="64" customFormat="1" ht="12.75">
      <c r="A295" s="65"/>
      <c r="B295" s="65"/>
      <c r="C295" s="65"/>
      <c r="D295" s="65"/>
      <c r="E295" s="65"/>
      <c r="F295" s="65"/>
      <c r="G295" s="65"/>
      <c r="H295" s="65"/>
      <c r="I295" s="65"/>
    </row>
    <row r="296" spans="1:9" s="64" customFormat="1" ht="12.75">
      <c r="A296" s="65"/>
      <c r="B296" s="65"/>
      <c r="C296" s="65"/>
      <c r="D296" s="65"/>
      <c r="E296" s="65"/>
      <c r="F296" s="65"/>
      <c r="G296" s="65"/>
      <c r="H296" s="65"/>
      <c r="I296" s="65"/>
    </row>
    <row r="297" spans="1:9" s="64" customFormat="1" ht="12.75">
      <c r="A297" s="65"/>
      <c r="B297" s="65"/>
      <c r="C297" s="65"/>
      <c r="D297" s="65"/>
      <c r="E297" s="65"/>
      <c r="F297" s="65"/>
      <c r="G297" s="65"/>
      <c r="H297" s="65"/>
      <c r="I297" s="65"/>
    </row>
    <row r="298" spans="1:9" s="64" customFormat="1" ht="12.75">
      <c r="A298" s="65"/>
      <c r="B298" s="65"/>
      <c r="C298" s="65"/>
      <c r="D298" s="65"/>
      <c r="E298" s="65"/>
      <c r="F298" s="65"/>
      <c r="G298" s="65"/>
      <c r="H298" s="65"/>
      <c r="I298" s="65"/>
    </row>
    <row r="299" spans="1:9" s="64" customFormat="1" ht="12.75">
      <c r="A299" s="65"/>
      <c r="B299" s="65"/>
      <c r="C299" s="65"/>
      <c r="D299" s="65"/>
      <c r="E299" s="65"/>
      <c r="F299" s="65"/>
      <c r="G299" s="65"/>
      <c r="H299" s="65"/>
      <c r="I299" s="65"/>
    </row>
    <row r="300" spans="1:9" s="64" customFormat="1" ht="12.75">
      <c r="A300" s="65"/>
      <c r="B300" s="65"/>
      <c r="C300" s="65"/>
      <c r="D300" s="65"/>
      <c r="E300" s="65"/>
      <c r="F300" s="65"/>
      <c r="G300" s="65"/>
      <c r="H300" s="65"/>
      <c r="I300" s="65"/>
    </row>
    <row r="301" spans="1:9" s="64" customFormat="1" ht="12.75">
      <c r="A301" s="65"/>
      <c r="B301" s="65"/>
      <c r="C301" s="65"/>
      <c r="D301" s="65"/>
      <c r="E301" s="65"/>
      <c r="F301" s="65"/>
      <c r="G301" s="65"/>
      <c r="H301" s="65"/>
      <c r="I301" s="65"/>
    </row>
    <row r="302" spans="1:9" s="64" customFormat="1" ht="12.75">
      <c r="A302" s="65"/>
      <c r="B302" s="65"/>
      <c r="C302" s="65"/>
      <c r="D302" s="65"/>
      <c r="E302" s="65"/>
      <c r="F302" s="65"/>
      <c r="G302" s="65"/>
      <c r="H302" s="65"/>
      <c r="I302" s="65"/>
    </row>
    <row r="303" spans="1:9" s="64" customFormat="1" ht="12.75">
      <c r="A303" s="65"/>
      <c r="B303" s="65"/>
      <c r="C303" s="65"/>
      <c r="D303" s="65"/>
      <c r="E303" s="65"/>
      <c r="F303" s="65"/>
      <c r="G303" s="65"/>
      <c r="H303" s="65"/>
      <c r="I303" s="65"/>
    </row>
  </sheetData>
  <sheetProtection/>
  <mergeCells count="9">
    <mergeCell ref="B6:J6"/>
    <mergeCell ref="B7:J7"/>
    <mergeCell ref="K8:K9"/>
    <mergeCell ref="C8:C9"/>
    <mergeCell ref="A8:A9"/>
    <mergeCell ref="B8:B9"/>
    <mergeCell ref="D8:D9"/>
    <mergeCell ref="E8:E9"/>
    <mergeCell ref="F8:I8"/>
  </mergeCells>
  <dataValidations count="1">
    <dataValidation type="list" allowBlank="1" showInputMessage="1" showErrorMessage="1" sqref="C5">
      <formula1>$K$3:$N$3</formula1>
    </dataValidation>
  </dataValidations>
  <printOptions/>
  <pageMargins left="1.4566929133858268" right="0.3937007874015748" top="0.5511811023622047" bottom="0.15748031496062992" header="0" footer="0"/>
  <pageSetup horizontalDpi="600" verticalDpi="600" orientation="landscape" paperSize="9" scale="95" r:id="rId4"/>
  <ignoredErrors>
    <ignoredError sqref="E10" evalError="1"/>
    <ignoredError sqref="E13 E15 E34" evalError="1" formula="1"/>
    <ignoredError sqref="D34 D15 D13 D23:E23" 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B335"/>
  <sheetViews>
    <sheetView showGridLines="0" tabSelected="1" zoomScale="64" zoomScaleNormal="64" zoomScalePageLayoutView="0" workbookViewId="0" topLeftCell="A1">
      <selection activeCell="P10" sqref="P10"/>
    </sheetView>
  </sheetViews>
  <sheetFormatPr defaultColWidth="9.140625" defaultRowHeight="12.75"/>
  <cols>
    <col min="1" max="1" width="54.140625" style="266" customWidth="1"/>
    <col min="2" max="2" width="26.421875" style="266" customWidth="1"/>
    <col min="3" max="3" width="16.28125" style="342" customWidth="1"/>
    <col min="4" max="4" width="32.7109375" style="266" customWidth="1"/>
    <col min="5" max="5" width="7.421875" style="266" customWidth="1"/>
    <col min="6" max="7" width="7.7109375" style="266" customWidth="1"/>
    <col min="8" max="8" width="7.421875" style="266" customWidth="1"/>
    <col min="9" max="9" width="7.7109375" style="266" customWidth="1"/>
    <col min="10" max="10" width="5.421875" style="266" customWidth="1"/>
    <col min="11" max="11" width="5.421875" style="264" customWidth="1"/>
    <col min="12" max="12" width="7.28125" style="260" customWidth="1"/>
    <col min="13" max="13" width="7.421875" style="261" customWidth="1"/>
    <col min="14" max="14" width="5.421875" style="261" customWidth="1"/>
    <col min="15" max="15" width="7.421875" style="261" customWidth="1"/>
    <col min="16" max="16" width="5.421875" style="261" customWidth="1"/>
    <col min="17" max="17" width="9.140625" style="261" customWidth="1"/>
    <col min="18" max="18" width="14.28125" style="261" customWidth="1"/>
    <col min="19" max="20" width="16.57421875" style="261" customWidth="1"/>
    <col min="21" max="21" width="18.57421875" style="453" customWidth="1"/>
    <col min="22" max="22" width="9.140625" style="302" customWidth="1"/>
    <col min="23" max="30" width="9.140625" style="261" customWidth="1"/>
    <col min="31" max="65" width="9.140625" style="302" customWidth="1"/>
    <col min="66" max="80" width="9.140625" style="265" customWidth="1"/>
    <col min="81" max="16384" width="9.140625" style="254" customWidth="1"/>
  </cols>
  <sheetData>
    <row r="1" spans="1:65" s="261" customFormat="1" ht="15">
      <c r="A1" s="467">
        <f>+PPNE1!$B$1</f>
        <v>0</v>
      </c>
      <c r="B1" s="467"/>
      <c r="C1" s="467"/>
      <c r="D1" s="467"/>
      <c r="E1" s="467"/>
      <c r="F1" s="467"/>
      <c r="G1" s="467"/>
      <c r="H1" s="467"/>
      <c r="I1" s="467"/>
      <c r="J1" s="467"/>
      <c r="K1" s="260"/>
      <c r="L1" s="260"/>
      <c r="U1" s="452"/>
      <c r="V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row>
    <row r="2" spans="1:44" s="265" customFormat="1" ht="15.75">
      <c r="A2" s="468" t="s">
        <v>454</v>
      </c>
      <c r="B2" s="468"/>
      <c r="C2" s="468"/>
      <c r="D2" s="468"/>
      <c r="E2" s="468"/>
      <c r="F2" s="468"/>
      <c r="G2" s="468"/>
      <c r="H2" s="468"/>
      <c r="I2" s="468"/>
      <c r="J2" s="468"/>
      <c r="K2" s="264"/>
      <c r="L2" s="264"/>
      <c r="U2" s="453"/>
      <c r="Z2" s="332" t="s">
        <v>1132</v>
      </c>
      <c r="AA2" s="332" t="s">
        <v>1133</v>
      </c>
      <c r="AB2" s="332" t="s">
        <v>1134</v>
      </c>
      <c r="AC2" s="332" t="s">
        <v>1135</v>
      </c>
      <c r="AD2" s="332" t="s">
        <v>1136</v>
      </c>
      <c r="AE2" s="332" t="s">
        <v>1137</v>
      </c>
      <c r="AF2" s="332" t="s">
        <v>1138</v>
      </c>
      <c r="AG2" s="332" t="s">
        <v>1139</v>
      </c>
      <c r="AH2" s="332" t="s">
        <v>1407</v>
      </c>
      <c r="AI2" s="332" t="s">
        <v>1140</v>
      </c>
      <c r="AJ2" s="332" t="s">
        <v>1141</v>
      </c>
      <c r="AK2" s="332" t="s">
        <v>1142</v>
      </c>
      <c r="AL2" s="332" t="s">
        <v>1143</v>
      </c>
      <c r="AM2" s="332" t="s">
        <v>1144</v>
      </c>
      <c r="AN2" s="332" t="s">
        <v>1145</v>
      </c>
      <c r="AO2" s="332" t="s">
        <v>1146</v>
      </c>
      <c r="AP2" s="332" t="s">
        <v>1147</v>
      </c>
      <c r="AQ2" s="332" t="s">
        <v>280</v>
      </c>
      <c r="AR2" s="332"/>
    </row>
    <row r="3" spans="1:65" s="261" customFormat="1" ht="15">
      <c r="A3" s="469" t="s">
        <v>455</v>
      </c>
      <c r="B3" s="469"/>
      <c r="C3" s="469"/>
      <c r="D3" s="469"/>
      <c r="E3" s="469"/>
      <c r="F3" s="469"/>
      <c r="G3" s="469"/>
      <c r="H3" s="469"/>
      <c r="I3" s="469"/>
      <c r="J3" s="469"/>
      <c r="K3" s="263" t="s">
        <v>466</v>
      </c>
      <c r="L3" s="260"/>
      <c r="U3" s="452"/>
      <c r="V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row>
    <row r="4" spans="1:65" s="261" customFormat="1" ht="15">
      <c r="A4" s="470" t="s">
        <v>1154</v>
      </c>
      <c r="B4" s="470"/>
      <c r="C4" s="470"/>
      <c r="D4" s="470"/>
      <c r="E4" s="470"/>
      <c r="F4" s="470"/>
      <c r="G4" s="470"/>
      <c r="H4" s="470"/>
      <c r="I4" s="470"/>
      <c r="J4" s="470"/>
      <c r="K4" s="263" t="s">
        <v>473</v>
      </c>
      <c r="L4" s="260"/>
      <c r="U4" s="452"/>
      <c r="V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row>
    <row r="5" spans="1:65" s="261" customFormat="1" ht="15">
      <c r="A5" s="470">
        <f>PPNE1!$C$5</f>
        <v>2021</v>
      </c>
      <c r="B5" s="470"/>
      <c r="C5" s="470"/>
      <c r="D5" s="470"/>
      <c r="E5" s="470"/>
      <c r="F5" s="470"/>
      <c r="G5" s="470"/>
      <c r="H5" s="470"/>
      <c r="I5" s="470"/>
      <c r="J5" s="470"/>
      <c r="K5" s="263" t="s">
        <v>467</v>
      </c>
      <c r="L5" s="262"/>
      <c r="U5" s="452"/>
      <c r="V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row>
    <row r="6" spans="1:11" ht="15">
      <c r="A6" s="301" t="s">
        <v>321</v>
      </c>
      <c r="B6" s="460" t="s">
        <v>1282</v>
      </c>
      <c r="C6" s="460"/>
      <c r="D6" s="460"/>
      <c r="E6" s="460"/>
      <c r="F6" s="460"/>
      <c r="G6" s="460"/>
      <c r="H6" s="460"/>
      <c r="I6" s="460"/>
      <c r="J6" s="460"/>
      <c r="K6" s="263" t="s">
        <v>1106</v>
      </c>
    </row>
    <row r="7" spans="1:80" s="261" customFormat="1" ht="15">
      <c r="A7" s="310" t="s">
        <v>1108</v>
      </c>
      <c r="B7" s="461" t="s">
        <v>1283</v>
      </c>
      <c r="C7" s="461"/>
      <c r="D7" s="461"/>
      <c r="E7" s="461"/>
      <c r="F7" s="461"/>
      <c r="G7" s="461"/>
      <c r="H7" s="461"/>
      <c r="I7" s="461"/>
      <c r="J7" s="461"/>
      <c r="K7" s="264"/>
      <c r="L7" s="262"/>
      <c r="U7" s="453"/>
      <c r="V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265"/>
      <c r="BO7" s="265"/>
      <c r="BP7" s="265"/>
      <c r="BQ7" s="265"/>
      <c r="BR7" s="265"/>
      <c r="BS7" s="265"/>
      <c r="BT7" s="265"/>
      <c r="BU7" s="265"/>
      <c r="BV7" s="265"/>
      <c r="BW7" s="265"/>
      <c r="BX7" s="265"/>
      <c r="BY7" s="265"/>
      <c r="BZ7" s="265"/>
      <c r="CA7" s="265"/>
      <c r="CB7" s="265"/>
    </row>
    <row r="8" spans="1:65" s="272" customFormat="1" ht="51">
      <c r="A8" s="309" t="s">
        <v>1111</v>
      </c>
      <c r="B8" s="309" t="s">
        <v>1112</v>
      </c>
      <c r="C8" s="309" t="s">
        <v>1113</v>
      </c>
      <c r="D8" s="309" t="s">
        <v>1114</v>
      </c>
      <c r="E8" s="309" t="s">
        <v>1115</v>
      </c>
      <c r="F8" s="309" t="s">
        <v>1116</v>
      </c>
      <c r="G8" s="309" t="s">
        <v>1117</v>
      </c>
      <c r="H8" s="309" t="s">
        <v>1118</v>
      </c>
      <c r="I8" s="309" t="s">
        <v>1119</v>
      </c>
      <c r="J8" s="309" t="s">
        <v>1120</v>
      </c>
      <c r="K8" s="309" t="s">
        <v>1121</v>
      </c>
      <c r="L8" s="309" t="s">
        <v>1122</v>
      </c>
      <c r="M8" s="309" t="s">
        <v>1123</v>
      </c>
      <c r="N8" s="309" t="s">
        <v>1124</v>
      </c>
      <c r="O8" s="309" t="s">
        <v>1125</v>
      </c>
      <c r="P8" s="309" t="s">
        <v>1126</v>
      </c>
      <c r="Q8" s="309" t="s">
        <v>1127</v>
      </c>
      <c r="R8" s="309" t="s">
        <v>1128</v>
      </c>
      <c r="S8" s="309" t="s">
        <v>1129</v>
      </c>
      <c r="T8" s="309" t="s">
        <v>1130</v>
      </c>
      <c r="U8" s="454" t="s">
        <v>1131</v>
      </c>
      <c r="V8" s="303"/>
      <c r="W8" s="278"/>
      <c r="X8" s="278"/>
      <c r="Y8" s="278"/>
      <c r="Z8" s="278"/>
      <c r="AA8" s="315"/>
      <c r="AB8" s="316"/>
      <c r="AC8" s="278"/>
      <c r="AD8" s="278"/>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row>
    <row r="9" spans="1:65" s="65" customFormat="1" ht="113.25" customHeight="1">
      <c r="A9" s="320" t="s">
        <v>1167</v>
      </c>
      <c r="B9" s="320" t="s">
        <v>1275</v>
      </c>
      <c r="C9" s="337" t="s">
        <v>1363</v>
      </c>
      <c r="D9" s="320" t="s">
        <v>1408</v>
      </c>
      <c r="E9" s="325"/>
      <c r="F9" s="325"/>
      <c r="G9" s="325"/>
      <c r="H9" s="325"/>
      <c r="I9" s="325">
        <v>1</v>
      </c>
      <c r="J9" s="325"/>
      <c r="K9" s="325"/>
      <c r="L9" s="325"/>
      <c r="M9" s="325"/>
      <c r="N9" s="325"/>
      <c r="O9" s="325">
        <v>1</v>
      </c>
      <c r="P9" s="325"/>
      <c r="Q9" s="275">
        <f aca="true" t="shared" si="0" ref="Q9:Q39">SUM(E9:P9)</f>
        <v>2</v>
      </c>
      <c r="R9" s="320" t="s">
        <v>1140</v>
      </c>
      <c r="S9" s="320"/>
      <c r="T9" s="320"/>
      <c r="U9" s="320" t="s">
        <v>1308</v>
      </c>
      <c r="V9" s="304"/>
      <c r="W9" s="317"/>
      <c r="X9" s="317"/>
      <c r="Y9" s="317"/>
      <c r="Z9" s="317"/>
      <c r="AA9" s="316"/>
      <c r="AB9" s="316"/>
      <c r="AC9" s="317"/>
      <c r="AD9" s="317"/>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row>
    <row r="10" spans="1:65" s="65" customFormat="1" ht="109.5" customHeight="1">
      <c r="A10" s="320" t="s">
        <v>1167</v>
      </c>
      <c r="B10" s="320" t="s">
        <v>1409</v>
      </c>
      <c r="C10" s="337" t="s">
        <v>1364</v>
      </c>
      <c r="D10" s="320" t="s">
        <v>1410</v>
      </c>
      <c r="E10" s="325">
        <v>1</v>
      </c>
      <c r="F10" s="325">
        <v>1</v>
      </c>
      <c r="G10" s="325">
        <v>1</v>
      </c>
      <c r="H10" s="325">
        <v>1</v>
      </c>
      <c r="I10" s="325">
        <v>1</v>
      </c>
      <c r="J10" s="325">
        <v>1</v>
      </c>
      <c r="K10" s="325">
        <v>1</v>
      </c>
      <c r="L10" s="325">
        <v>1</v>
      </c>
      <c r="M10" s="325">
        <v>1</v>
      </c>
      <c r="N10" s="325">
        <v>1</v>
      </c>
      <c r="O10" s="325">
        <v>1</v>
      </c>
      <c r="P10" s="325">
        <v>1</v>
      </c>
      <c r="Q10" s="275">
        <f t="shared" si="0"/>
        <v>12</v>
      </c>
      <c r="R10" s="320" t="s">
        <v>1140</v>
      </c>
      <c r="S10" s="320"/>
      <c r="T10" s="320"/>
      <c r="U10" s="320" t="s">
        <v>1309</v>
      </c>
      <c r="V10" s="304"/>
      <c r="W10" s="317"/>
      <c r="X10" s="317"/>
      <c r="Y10" s="317"/>
      <c r="Z10" s="317"/>
      <c r="AA10" s="316"/>
      <c r="AB10" s="316"/>
      <c r="AC10" s="317"/>
      <c r="AD10" s="317"/>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row>
    <row r="11" spans="1:65" s="65" customFormat="1" ht="127.5" customHeight="1">
      <c r="A11" s="320" t="s">
        <v>1167</v>
      </c>
      <c r="B11" s="326" t="s">
        <v>1411</v>
      </c>
      <c r="C11" s="337" t="s">
        <v>1368</v>
      </c>
      <c r="D11" s="363" t="s">
        <v>1412</v>
      </c>
      <c r="E11" s="361"/>
      <c r="F11" s="361"/>
      <c r="G11" s="361"/>
      <c r="H11" s="361"/>
      <c r="I11" s="361"/>
      <c r="J11" s="361"/>
      <c r="K11" s="361"/>
      <c r="L11" s="361"/>
      <c r="M11" s="361"/>
      <c r="N11" s="361"/>
      <c r="O11" s="361"/>
      <c r="P11" s="361"/>
      <c r="Q11" s="362">
        <f t="shared" si="0"/>
        <v>0</v>
      </c>
      <c r="R11" s="360" t="s">
        <v>1140</v>
      </c>
      <c r="S11" s="360"/>
      <c r="T11" s="360"/>
      <c r="U11" s="360" t="s">
        <v>1277</v>
      </c>
      <c r="V11" s="304"/>
      <c r="W11" s="317"/>
      <c r="X11" s="317"/>
      <c r="Y11" s="317"/>
      <c r="Z11" s="317"/>
      <c r="AA11" s="316"/>
      <c r="AB11" s="316"/>
      <c r="AC11" s="317"/>
      <c r="AD11" s="317"/>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row>
    <row r="12" spans="1:65" s="65" customFormat="1" ht="118.5" customHeight="1">
      <c r="A12" s="320" t="s">
        <v>1167</v>
      </c>
      <c r="B12" s="326" t="s">
        <v>1411</v>
      </c>
      <c r="C12" s="337" t="s">
        <v>1362</v>
      </c>
      <c r="D12" s="320" t="s">
        <v>1204</v>
      </c>
      <c r="E12" s="325"/>
      <c r="F12" s="325"/>
      <c r="G12" s="325"/>
      <c r="H12" s="325">
        <v>1</v>
      </c>
      <c r="I12" s="325"/>
      <c r="J12" s="325"/>
      <c r="K12" s="325">
        <v>1</v>
      </c>
      <c r="L12" s="325"/>
      <c r="M12" s="325"/>
      <c r="N12" s="325">
        <v>1</v>
      </c>
      <c r="O12" s="325"/>
      <c r="P12" s="325"/>
      <c r="Q12" s="275">
        <f t="shared" si="0"/>
        <v>3</v>
      </c>
      <c r="R12" s="320" t="s">
        <v>1132</v>
      </c>
      <c r="S12" s="320"/>
      <c r="T12" s="320"/>
      <c r="U12" s="320" t="s">
        <v>1306</v>
      </c>
      <c r="V12" s="304"/>
      <c r="W12" s="317"/>
      <c r="X12" s="317"/>
      <c r="Y12" s="317"/>
      <c r="Z12" s="317"/>
      <c r="AA12" s="316"/>
      <c r="AB12" s="316"/>
      <c r="AC12" s="317"/>
      <c r="AD12" s="317"/>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row>
    <row r="13" spans="1:65" s="65" customFormat="1" ht="101.25" customHeight="1">
      <c r="A13" s="320" t="s">
        <v>1167</v>
      </c>
      <c r="B13" s="326" t="s">
        <v>1411</v>
      </c>
      <c r="C13" s="337" t="s">
        <v>1361</v>
      </c>
      <c r="D13" s="326" t="s">
        <v>1413</v>
      </c>
      <c r="E13" s="327"/>
      <c r="F13" s="327"/>
      <c r="G13" s="327">
        <v>1</v>
      </c>
      <c r="H13" s="327"/>
      <c r="I13" s="327"/>
      <c r="J13" s="327"/>
      <c r="K13" s="327"/>
      <c r="L13" s="327"/>
      <c r="M13" s="327"/>
      <c r="N13" s="327"/>
      <c r="O13" s="327"/>
      <c r="P13" s="327"/>
      <c r="Q13" s="275">
        <f t="shared" si="0"/>
        <v>1</v>
      </c>
      <c r="R13" s="320" t="s">
        <v>1133</v>
      </c>
      <c r="S13" s="320"/>
      <c r="T13" s="320" t="s">
        <v>1414</v>
      </c>
      <c r="U13" s="320" t="s">
        <v>1317</v>
      </c>
      <c r="V13" s="304"/>
      <c r="W13" s="317"/>
      <c r="X13" s="317"/>
      <c r="Y13" s="317"/>
      <c r="Z13" s="317"/>
      <c r="AA13" s="316"/>
      <c r="AB13" s="316"/>
      <c r="AC13" s="317"/>
      <c r="AD13" s="317"/>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row>
    <row r="14" spans="1:65" s="65" customFormat="1" ht="97.5" customHeight="1">
      <c r="A14" s="320" t="s">
        <v>1167</v>
      </c>
      <c r="B14" s="326" t="s">
        <v>1411</v>
      </c>
      <c r="C14" s="337" t="s">
        <v>1369</v>
      </c>
      <c r="D14" s="366" t="s">
        <v>1415</v>
      </c>
      <c r="E14" s="367"/>
      <c r="F14" s="367"/>
      <c r="G14" s="367"/>
      <c r="H14" s="367"/>
      <c r="I14" s="367"/>
      <c r="J14" s="367"/>
      <c r="K14" s="367"/>
      <c r="L14" s="367"/>
      <c r="M14" s="367"/>
      <c r="N14" s="367"/>
      <c r="O14" s="367"/>
      <c r="P14" s="367"/>
      <c r="Q14" s="368">
        <f t="shared" si="0"/>
        <v>0</v>
      </c>
      <c r="R14" s="366" t="s">
        <v>1133</v>
      </c>
      <c r="S14" s="366" t="s">
        <v>1140</v>
      </c>
      <c r="T14" s="366"/>
      <c r="U14" s="360" t="s">
        <v>1277</v>
      </c>
      <c r="V14" s="304"/>
      <c r="W14" s="317"/>
      <c r="X14" s="317"/>
      <c r="Y14" s="317"/>
      <c r="Z14" s="317"/>
      <c r="AA14" s="316"/>
      <c r="AB14" s="316"/>
      <c r="AC14" s="317"/>
      <c r="AD14" s="317"/>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row>
    <row r="15" spans="1:65" s="65" customFormat="1" ht="97.5" customHeight="1">
      <c r="A15" s="320" t="s">
        <v>1167</v>
      </c>
      <c r="B15" s="326" t="s">
        <v>1276</v>
      </c>
      <c r="C15" s="337" t="s">
        <v>1318</v>
      </c>
      <c r="D15" s="320" t="s">
        <v>1196</v>
      </c>
      <c r="E15" s="325">
        <v>1</v>
      </c>
      <c r="F15" s="325">
        <v>1</v>
      </c>
      <c r="G15" s="325">
        <v>1</v>
      </c>
      <c r="H15" s="325">
        <v>1</v>
      </c>
      <c r="I15" s="325">
        <v>1</v>
      </c>
      <c r="J15" s="325">
        <v>1</v>
      </c>
      <c r="K15" s="325">
        <v>1</v>
      </c>
      <c r="L15" s="325">
        <v>1</v>
      </c>
      <c r="M15" s="325">
        <v>1</v>
      </c>
      <c r="N15" s="325">
        <v>1</v>
      </c>
      <c r="O15" s="325">
        <v>1</v>
      </c>
      <c r="P15" s="325">
        <v>1</v>
      </c>
      <c r="Q15" s="275">
        <f>SUM(E15:P15)</f>
        <v>12</v>
      </c>
      <c r="R15" s="320" t="s">
        <v>1132</v>
      </c>
      <c r="S15" s="320"/>
      <c r="T15" s="320" t="s">
        <v>1203</v>
      </c>
      <c r="U15" s="320" t="s">
        <v>1293</v>
      </c>
      <c r="V15" s="304"/>
      <c r="W15" s="317"/>
      <c r="X15" s="317"/>
      <c r="Y15" s="317"/>
      <c r="Z15" s="317"/>
      <c r="AA15" s="316"/>
      <c r="AB15" s="316"/>
      <c r="AC15" s="317"/>
      <c r="AD15" s="317"/>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row>
    <row r="16" spans="1:65" s="65" customFormat="1" ht="84" customHeight="1">
      <c r="A16" s="320" t="s">
        <v>1168</v>
      </c>
      <c r="B16" s="326" t="s">
        <v>1207</v>
      </c>
      <c r="C16" s="338" t="s">
        <v>1267</v>
      </c>
      <c r="D16" s="360" t="s">
        <v>1206</v>
      </c>
      <c r="E16" s="361"/>
      <c r="F16" s="361"/>
      <c r="G16" s="361"/>
      <c r="H16" s="361"/>
      <c r="I16" s="361"/>
      <c r="J16" s="361"/>
      <c r="K16" s="361"/>
      <c r="L16" s="361"/>
      <c r="M16" s="361"/>
      <c r="N16" s="361"/>
      <c r="O16" s="361"/>
      <c r="P16" s="361"/>
      <c r="Q16" s="362">
        <f t="shared" si="0"/>
        <v>0</v>
      </c>
      <c r="R16" s="360" t="s">
        <v>1132</v>
      </c>
      <c r="S16" s="360"/>
      <c r="T16" s="360"/>
      <c r="U16" s="360" t="s">
        <v>1280</v>
      </c>
      <c r="V16" s="304"/>
      <c r="W16" s="317"/>
      <c r="X16" s="317"/>
      <c r="Y16" s="317"/>
      <c r="Z16" s="317"/>
      <c r="AA16" s="316"/>
      <c r="AB16" s="316"/>
      <c r="AC16" s="317"/>
      <c r="AD16" s="317"/>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row>
    <row r="17" spans="1:65" s="65" customFormat="1" ht="81.75" customHeight="1">
      <c r="A17" s="320" t="s">
        <v>1168</v>
      </c>
      <c r="B17" s="326" t="s">
        <v>1207</v>
      </c>
      <c r="C17" s="338" t="s">
        <v>1268</v>
      </c>
      <c r="D17" s="360" t="s">
        <v>1416</v>
      </c>
      <c r="E17" s="361"/>
      <c r="F17" s="361"/>
      <c r="G17" s="361"/>
      <c r="H17" s="361"/>
      <c r="I17" s="361"/>
      <c r="J17" s="361"/>
      <c r="K17" s="361"/>
      <c r="L17" s="361"/>
      <c r="M17" s="361"/>
      <c r="N17" s="361"/>
      <c r="O17" s="361"/>
      <c r="P17" s="361"/>
      <c r="Q17" s="362">
        <f t="shared" si="0"/>
        <v>0</v>
      </c>
      <c r="R17" s="360" t="s">
        <v>1133</v>
      </c>
      <c r="S17" s="360"/>
      <c r="T17" s="360"/>
      <c r="U17" s="360" t="s">
        <v>1280</v>
      </c>
      <c r="V17" s="304"/>
      <c r="W17" s="317"/>
      <c r="X17" s="317"/>
      <c r="Y17" s="317"/>
      <c r="Z17" s="317"/>
      <c r="AA17" s="316"/>
      <c r="AB17" s="316"/>
      <c r="AC17" s="317"/>
      <c r="AD17" s="317"/>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row>
    <row r="18" spans="1:65" s="65" customFormat="1" ht="81.75" customHeight="1">
      <c r="A18" s="320" t="s">
        <v>1168</v>
      </c>
      <c r="B18" s="326" t="s">
        <v>1207</v>
      </c>
      <c r="C18" s="338" t="s">
        <v>1360</v>
      </c>
      <c r="D18" s="320" t="s">
        <v>1417</v>
      </c>
      <c r="E18" s="325">
        <v>1</v>
      </c>
      <c r="F18" s="325"/>
      <c r="H18" s="325">
        <v>1</v>
      </c>
      <c r="I18" s="325"/>
      <c r="K18" s="325">
        <v>1</v>
      </c>
      <c r="L18" s="325"/>
      <c r="N18" s="325">
        <v>1</v>
      </c>
      <c r="O18" s="325"/>
      <c r="P18" s="325"/>
      <c r="Q18" s="275">
        <f>SUM(E18:P18)</f>
        <v>4</v>
      </c>
      <c r="R18" s="320" t="s">
        <v>1140</v>
      </c>
      <c r="S18" s="320"/>
      <c r="T18" s="320"/>
      <c r="U18" s="320" t="s">
        <v>1304</v>
      </c>
      <c r="V18" s="304"/>
      <c r="W18" s="317"/>
      <c r="X18" s="317"/>
      <c r="Y18" s="317"/>
      <c r="Z18" s="317"/>
      <c r="AA18" s="316"/>
      <c r="AB18" s="316"/>
      <c r="AC18" s="317"/>
      <c r="AD18" s="317"/>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row>
    <row r="19" spans="1:65" s="65" customFormat="1" ht="81.75" customHeight="1">
      <c r="A19" s="320" t="s">
        <v>1168</v>
      </c>
      <c r="B19" s="326" t="s">
        <v>1207</v>
      </c>
      <c r="C19" s="338" t="s">
        <v>1269</v>
      </c>
      <c r="D19" s="360" t="s">
        <v>1418</v>
      </c>
      <c r="E19" s="361"/>
      <c r="F19" s="361"/>
      <c r="G19" s="361"/>
      <c r="H19" s="361"/>
      <c r="I19" s="361"/>
      <c r="J19" s="361"/>
      <c r="K19" s="361"/>
      <c r="L19" s="361"/>
      <c r="M19" s="361"/>
      <c r="N19" s="361"/>
      <c r="O19" s="361"/>
      <c r="P19" s="361"/>
      <c r="Q19" s="362">
        <f t="shared" si="0"/>
        <v>0</v>
      </c>
      <c r="R19" s="360" t="s">
        <v>1140</v>
      </c>
      <c r="S19" s="360"/>
      <c r="T19" s="360"/>
      <c r="U19" s="360" t="s">
        <v>1277</v>
      </c>
      <c r="V19" s="304"/>
      <c r="W19" s="317"/>
      <c r="X19" s="317"/>
      <c r="Y19" s="317"/>
      <c r="Z19" s="317"/>
      <c r="AA19" s="316"/>
      <c r="AB19" s="316"/>
      <c r="AC19" s="317"/>
      <c r="AD19" s="317"/>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row>
    <row r="20" spans="1:65" s="65" customFormat="1" ht="81.75" customHeight="1">
      <c r="A20" s="320" t="s">
        <v>1168</v>
      </c>
      <c r="B20" s="326" t="s">
        <v>1207</v>
      </c>
      <c r="C20" s="338" t="s">
        <v>1270</v>
      </c>
      <c r="D20" s="360" t="s">
        <v>1419</v>
      </c>
      <c r="E20" s="361"/>
      <c r="F20" s="361"/>
      <c r="G20" s="361"/>
      <c r="H20" s="361"/>
      <c r="I20" s="361"/>
      <c r="J20" s="361"/>
      <c r="K20" s="361"/>
      <c r="L20" s="361"/>
      <c r="M20" s="361"/>
      <c r="N20" s="361"/>
      <c r="O20" s="361"/>
      <c r="P20" s="361"/>
      <c r="Q20" s="362">
        <f t="shared" si="0"/>
        <v>0</v>
      </c>
      <c r="R20" s="360" t="s">
        <v>1132</v>
      </c>
      <c r="S20" s="360"/>
      <c r="T20" s="360"/>
      <c r="U20" s="360" t="s">
        <v>1277</v>
      </c>
      <c r="V20" s="304"/>
      <c r="W20" s="317"/>
      <c r="X20" s="317"/>
      <c r="Y20" s="317"/>
      <c r="Z20" s="317"/>
      <c r="AA20" s="316"/>
      <c r="AB20" s="316"/>
      <c r="AC20" s="317"/>
      <c r="AD20" s="317"/>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row>
    <row r="21" spans="1:65" s="65" customFormat="1" ht="81.75" customHeight="1">
      <c r="A21" s="320" t="s">
        <v>1168</v>
      </c>
      <c r="B21" s="326" t="s">
        <v>1207</v>
      </c>
      <c r="C21" s="338" t="s">
        <v>1271</v>
      </c>
      <c r="D21" s="360" t="s">
        <v>1420</v>
      </c>
      <c r="E21" s="361"/>
      <c r="F21" s="361"/>
      <c r="G21" s="361"/>
      <c r="H21" s="361"/>
      <c r="I21" s="361"/>
      <c r="J21" s="361"/>
      <c r="K21" s="361"/>
      <c r="L21" s="361"/>
      <c r="M21" s="361"/>
      <c r="N21" s="361"/>
      <c r="O21" s="361"/>
      <c r="P21" s="361"/>
      <c r="Q21" s="362">
        <f t="shared" si="0"/>
        <v>0</v>
      </c>
      <c r="R21" s="360" t="s">
        <v>1140</v>
      </c>
      <c r="S21" s="360"/>
      <c r="T21" s="360"/>
      <c r="U21" s="360" t="s">
        <v>1277</v>
      </c>
      <c r="V21" s="304"/>
      <c r="W21" s="317"/>
      <c r="X21" s="317"/>
      <c r="Y21" s="317"/>
      <c r="Z21" s="317"/>
      <c r="AA21" s="316"/>
      <c r="AB21" s="316"/>
      <c r="AC21" s="317"/>
      <c r="AD21" s="317"/>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row>
    <row r="22" spans="1:65" s="65" customFormat="1" ht="81.75" customHeight="1">
      <c r="A22" s="320" t="s">
        <v>1168</v>
      </c>
      <c r="B22" s="326" t="s">
        <v>1207</v>
      </c>
      <c r="C22" s="338" t="s">
        <v>1272</v>
      </c>
      <c r="D22" s="360" t="s">
        <v>1421</v>
      </c>
      <c r="E22" s="361"/>
      <c r="F22" s="361"/>
      <c r="G22" s="361"/>
      <c r="H22" s="361"/>
      <c r="I22" s="361"/>
      <c r="J22" s="361"/>
      <c r="K22" s="361"/>
      <c r="L22" s="361"/>
      <c r="M22" s="361"/>
      <c r="N22" s="361"/>
      <c r="O22" s="361"/>
      <c r="P22" s="361"/>
      <c r="Q22" s="362">
        <f t="shared" si="0"/>
        <v>0</v>
      </c>
      <c r="R22" s="360" t="s">
        <v>1132</v>
      </c>
      <c r="S22" s="360"/>
      <c r="T22" s="360"/>
      <c r="U22" s="360" t="s">
        <v>1277</v>
      </c>
      <c r="V22" s="304"/>
      <c r="W22" s="317"/>
      <c r="X22" s="317"/>
      <c r="Y22" s="317"/>
      <c r="Z22" s="317"/>
      <c r="AA22" s="316"/>
      <c r="AB22" s="316"/>
      <c r="AC22" s="317"/>
      <c r="AD22" s="317"/>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row>
    <row r="23" spans="1:65" s="65" customFormat="1" ht="98.25" customHeight="1">
      <c r="A23" s="320" t="s">
        <v>1170</v>
      </c>
      <c r="B23" s="326" t="s">
        <v>1210</v>
      </c>
      <c r="C23" s="338" t="s">
        <v>1273</v>
      </c>
      <c r="D23" s="360" t="s">
        <v>1208</v>
      </c>
      <c r="E23" s="361"/>
      <c r="F23" s="361"/>
      <c r="G23" s="361"/>
      <c r="H23" s="361"/>
      <c r="I23" s="361"/>
      <c r="J23" s="361"/>
      <c r="K23" s="361"/>
      <c r="L23" s="361"/>
      <c r="M23" s="361"/>
      <c r="N23" s="361"/>
      <c r="O23" s="361"/>
      <c r="P23" s="361"/>
      <c r="Q23" s="362">
        <f t="shared" si="0"/>
        <v>0</v>
      </c>
      <c r="R23" s="360" t="s">
        <v>1140</v>
      </c>
      <c r="S23" s="360"/>
      <c r="T23" s="360"/>
      <c r="U23" s="360" t="s">
        <v>1277</v>
      </c>
      <c r="V23" s="304"/>
      <c r="W23" s="317"/>
      <c r="X23" s="317"/>
      <c r="Y23" s="317"/>
      <c r="Z23" s="317"/>
      <c r="AA23" s="316"/>
      <c r="AB23" s="316"/>
      <c r="AC23" s="317"/>
      <c r="AD23" s="317"/>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row>
    <row r="24" spans="1:65" s="65" customFormat="1" ht="98.25" customHeight="1">
      <c r="A24" s="320" t="s">
        <v>1170</v>
      </c>
      <c r="B24" s="326" t="s">
        <v>1210</v>
      </c>
      <c r="C24" s="338" t="s">
        <v>1274</v>
      </c>
      <c r="D24" s="363" t="s">
        <v>1209</v>
      </c>
      <c r="E24" s="364"/>
      <c r="F24" s="364"/>
      <c r="G24" s="364"/>
      <c r="H24" s="364"/>
      <c r="I24" s="364"/>
      <c r="J24" s="364"/>
      <c r="K24" s="364"/>
      <c r="L24" s="364"/>
      <c r="M24" s="364"/>
      <c r="N24" s="364"/>
      <c r="O24" s="364"/>
      <c r="P24" s="364"/>
      <c r="Q24" s="362">
        <f t="shared" si="0"/>
        <v>0</v>
      </c>
      <c r="R24" s="360" t="s">
        <v>1140</v>
      </c>
      <c r="S24" s="360"/>
      <c r="T24" s="360"/>
      <c r="U24" s="360" t="s">
        <v>1277</v>
      </c>
      <c r="V24" s="304"/>
      <c r="W24" s="317"/>
      <c r="X24" s="317"/>
      <c r="Y24" s="317"/>
      <c r="Z24" s="317"/>
      <c r="AA24" s="316"/>
      <c r="AB24" s="316"/>
      <c r="AC24" s="317"/>
      <c r="AD24" s="317"/>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row>
    <row r="25" spans="1:65" s="65" customFormat="1" ht="90" customHeight="1">
      <c r="A25" s="320" t="s">
        <v>1171</v>
      </c>
      <c r="B25" s="326" t="s">
        <v>1212</v>
      </c>
      <c r="C25" s="338" t="s">
        <v>1379</v>
      </c>
      <c r="D25" s="326" t="s">
        <v>1422</v>
      </c>
      <c r="E25" s="327"/>
      <c r="F25" s="327"/>
      <c r="G25" s="327"/>
      <c r="H25" s="327"/>
      <c r="I25" s="327"/>
      <c r="J25" s="327"/>
      <c r="K25" s="327"/>
      <c r="L25" s="327"/>
      <c r="M25" s="327"/>
      <c r="N25" s="327">
        <v>1</v>
      </c>
      <c r="O25" s="327"/>
      <c r="P25" s="327"/>
      <c r="Q25" s="275">
        <f t="shared" si="0"/>
        <v>1</v>
      </c>
      <c r="R25" s="320" t="s">
        <v>1132</v>
      </c>
      <c r="S25" s="320"/>
      <c r="T25" s="320"/>
      <c r="U25" s="320" t="s">
        <v>1294</v>
      </c>
      <c r="V25" s="304"/>
      <c r="W25" s="317"/>
      <c r="X25" s="317"/>
      <c r="Y25" s="317"/>
      <c r="Z25" s="317"/>
      <c r="AA25" s="316"/>
      <c r="AB25" s="316"/>
      <c r="AC25" s="317"/>
      <c r="AD25" s="317"/>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row>
    <row r="26" spans="1:65" s="65" customFormat="1" ht="84.75" customHeight="1">
      <c r="A26" s="320" t="s">
        <v>1171</v>
      </c>
      <c r="B26" s="326" t="s">
        <v>1212</v>
      </c>
      <c r="C26" s="338" t="s">
        <v>1370</v>
      </c>
      <c r="D26" s="326" t="s">
        <v>1423</v>
      </c>
      <c r="E26" s="327"/>
      <c r="F26" s="327"/>
      <c r="G26" s="327"/>
      <c r="H26" s="327"/>
      <c r="I26" s="327">
        <v>1</v>
      </c>
      <c r="J26" s="327"/>
      <c r="K26" s="327"/>
      <c r="L26" s="327"/>
      <c r="M26" s="327"/>
      <c r="N26" s="327"/>
      <c r="O26" s="327"/>
      <c r="P26" s="327"/>
      <c r="Q26" s="275">
        <f t="shared" si="0"/>
        <v>1</v>
      </c>
      <c r="R26" s="320" t="s">
        <v>1136</v>
      </c>
      <c r="S26" s="320"/>
      <c r="T26" s="320"/>
      <c r="U26" s="320" t="s">
        <v>1310</v>
      </c>
      <c r="V26" s="304"/>
      <c r="W26" s="317"/>
      <c r="X26" s="317"/>
      <c r="Y26" s="317"/>
      <c r="Z26" s="317"/>
      <c r="AA26" s="316"/>
      <c r="AB26" s="316"/>
      <c r="AC26" s="317"/>
      <c r="AD26" s="317"/>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row>
    <row r="27" spans="1:65" s="65" customFormat="1" ht="84.75" customHeight="1">
      <c r="A27" s="320" t="s">
        <v>1171</v>
      </c>
      <c r="B27" s="326" t="s">
        <v>1212</v>
      </c>
      <c r="C27" s="338" t="s">
        <v>1269</v>
      </c>
      <c r="D27" s="360" t="s">
        <v>1418</v>
      </c>
      <c r="E27" s="364"/>
      <c r="F27" s="364"/>
      <c r="G27" s="364"/>
      <c r="H27" s="364"/>
      <c r="I27" s="364"/>
      <c r="J27" s="364"/>
      <c r="K27" s="364"/>
      <c r="L27" s="364"/>
      <c r="M27" s="364"/>
      <c r="N27" s="364"/>
      <c r="O27" s="364"/>
      <c r="P27" s="364"/>
      <c r="Q27" s="362">
        <f t="shared" si="0"/>
        <v>0</v>
      </c>
      <c r="R27" s="360"/>
      <c r="S27" s="360"/>
      <c r="T27" s="360" t="s">
        <v>1424</v>
      </c>
      <c r="U27" s="363" t="s">
        <v>1278</v>
      </c>
      <c r="V27" s="304"/>
      <c r="W27" s="317"/>
      <c r="X27" s="317"/>
      <c r="Y27" s="317"/>
      <c r="Z27" s="317"/>
      <c r="AA27" s="316"/>
      <c r="AB27" s="316"/>
      <c r="AC27" s="317"/>
      <c r="AD27" s="317"/>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row>
    <row r="28" spans="1:65" s="65" customFormat="1" ht="84.75" customHeight="1">
      <c r="A28" s="320" t="s">
        <v>1171</v>
      </c>
      <c r="B28" s="326" t="s">
        <v>1212</v>
      </c>
      <c r="C28" s="338" t="s">
        <v>1270</v>
      </c>
      <c r="D28" s="360" t="s">
        <v>1419</v>
      </c>
      <c r="E28" s="364"/>
      <c r="F28" s="364"/>
      <c r="G28" s="364"/>
      <c r="H28" s="364"/>
      <c r="I28" s="364"/>
      <c r="J28" s="364"/>
      <c r="K28" s="364"/>
      <c r="L28" s="364"/>
      <c r="M28" s="364"/>
      <c r="N28" s="364"/>
      <c r="O28" s="364"/>
      <c r="P28" s="364"/>
      <c r="Q28" s="362">
        <f t="shared" si="0"/>
        <v>0</v>
      </c>
      <c r="R28" s="360" t="s">
        <v>1133</v>
      </c>
      <c r="S28" s="360" t="s">
        <v>1141</v>
      </c>
      <c r="T28" s="360"/>
      <c r="U28" s="363"/>
      <c r="V28" s="304"/>
      <c r="W28" s="317"/>
      <c r="X28" s="317"/>
      <c r="Y28" s="317"/>
      <c r="Z28" s="317"/>
      <c r="AA28" s="316"/>
      <c r="AB28" s="316"/>
      <c r="AC28" s="317"/>
      <c r="AD28" s="317"/>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row>
    <row r="29" spans="1:65" s="65" customFormat="1" ht="84.75" customHeight="1">
      <c r="A29" s="320" t="s">
        <v>1171</v>
      </c>
      <c r="B29" s="326" t="s">
        <v>1211</v>
      </c>
      <c r="C29" s="338" t="s">
        <v>1271</v>
      </c>
      <c r="D29" s="360" t="s">
        <v>1420</v>
      </c>
      <c r="E29" s="364"/>
      <c r="F29" s="364"/>
      <c r="G29" s="364"/>
      <c r="H29" s="364"/>
      <c r="I29" s="364"/>
      <c r="J29" s="364"/>
      <c r="K29" s="364"/>
      <c r="L29" s="364"/>
      <c r="M29" s="364"/>
      <c r="N29" s="364"/>
      <c r="O29" s="364"/>
      <c r="P29" s="364"/>
      <c r="Q29" s="362">
        <f t="shared" si="0"/>
        <v>0</v>
      </c>
      <c r="R29" s="360" t="s">
        <v>1132</v>
      </c>
      <c r="S29" s="360"/>
      <c r="T29" s="360"/>
      <c r="U29" s="363" t="s">
        <v>1280</v>
      </c>
      <c r="V29" s="304"/>
      <c r="W29" s="317"/>
      <c r="X29" s="317"/>
      <c r="Y29" s="317"/>
      <c r="Z29" s="317"/>
      <c r="AA29" s="316"/>
      <c r="AB29" s="316"/>
      <c r="AC29" s="317"/>
      <c r="AD29" s="317"/>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row>
    <row r="30" spans="1:65" s="65" customFormat="1" ht="84.75" customHeight="1">
      <c r="A30" s="320" t="s">
        <v>1171</v>
      </c>
      <c r="B30" s="326" t="s">
        <v>1211</v>
      </c>
      <c r="C30" s="338" t="s">
        <v>1272</v>
      </c>
      <c r="D30" s="360" t="s">
        <v>1421</v>
      </c>
      <c r="E30" s="361"/>
      <c r="F30" s="361"/>
      <c r="G30" s="361"/>
      <c r="H30" s="361"/>
      <c r="I30" s="361"/>
      <c r="J30" s="361"/>
      <c r="K30" s="361"/>
      <c r="L30" s="361"/>
      <c r="M30" s="361"/>
      <c r="N30" s="361"/>
      <c r="O30" s="361"/>
      <c r="P30" s="361"/>
      <c r="Q30" s="362">
        <f t="shared" si="0"/>
        <v>0</v>
      </c>
      <c r="R30" s="360" t="s">
        <v>1140</v>
      </c>
      <c r="S30" s="360"/>
      <c r="T30" s="360"/>
      <c r="U30" s="363" t="s">
        <v>1280</v>
      </c>
      <c r="V30" s="304"/>
      <c r="W30" s="317"/>
      <c r="X30" s="317"/>
      <c r="Y30" s="317"/>
      <c r="Z30" s="317"/>
      <c r="AA30" s="316"/>
      <c r="AB30" s="316"/>
      <c r="AC30" s="317"/>
      <c r="AD30" s="317"/>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row>
    <row r="31" spans="1:65" s="65" customFormat="1" ht="84.75" customHeight="1">
      <c r="A31" s="320" t="s">
        <v>1171</v>
      </c>
      <c r="B31" s="326" t="s">
        <v>1211</v>
      </c>
      <c r="C31" s="338" t="s">
        <v>1273</v>
      </c>
      <c r="D31" s="360" t="s">
        <v>1208</v>
      </c>
      <c r="E31" s="361"/>
      <c r="F31" s="361"/>
      <c r="G31" s="361"/>
      <c r="H31" s="361"/>
      <c r="I31" s="361"/>
      <c r="J31" s="361"/>
      <c r="K31" s="361"/>
      <c r="L31" s="361"/>
      <c r="M31" s="361"/>
      <c r="N31" s="361"/>
      <c r="O31" s="361"/>
      <c r="P31" s="361"/>
      <c r="Q31" s="362">
        <f t="shared" si="0"/>
        <v>0</v>
      </c>
      <c r="R31" s="360"/>
      <c r="S31" s="360"/>
      <c r="T31" s="360" t="s">
        <v>1213</v>
      </c>
      <c r="U31" s="363" t="s">
        <v>1280</v>
      </c>
      <c r="V31" s="304"/>
      <c r="W31" s="317"/>
      <c r="X31" s="317"/>
      <c r="Y31" s="317"/>
      <c r="Z31" s="317"/>
      <c r="AA31" s="316"/>
      <c r="AB31" s="316"/>
      <c r="AC31" s="317"/>
      <c r="AD31" s="317"/>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row>
    <row r="32" spans="1:65" s="65" customFormat="1" ht="84.75" customHeight="1">
      <c r="A32" s="320" t="s">
        <v>1171</v>
      </c>
      <c r="B32" s="326" t="s">
        <v>1425</v>
      </c>
      <c r="C32" s="338" t="s">
        <v>1274</v>
      </c>
      <c r="D32" s="363" t="s">
        <v>1209</v>
      </c>
      <c r="E32" s="361"/>
      <c r="F32" s="361"/>
      <c r="G32" s="361"/>
      <c r="H32" s="361"/>
      <c r="I32" s="361"/>
      <c r="J32" s="361"/>
      <c r="K32" s="361"/>
      <c r="L32" s="361"/>
      <c r="M32" s="361"/>
      <c r="N32" s="361"/>
      <c r="O32" s="361"/>
      <c r="P32" s="361"/>
      <c r="Q32" s="362">
        <f t="shared" si="0"/>
        <v>0</v>
      </c>
      <c r="R32" s="360" t="s">
        <v>1140</v>
      </c>
      <c r="S32" s="360"/>
      <c r="T32" s="360"/>
      <c r="U32" s="363" t="s">
        <v>1280</v>
      </c>
      <c r="V32" s="304"/>
      <c r="W32" s="317"/>
      <c r="X32" s="317"/>
      <c r="Y32" s="317"/>
      <c r="Z32" s="317"/>
      <c r="AA32" s="316"/>
      <c r="AB32" s="316"/>
      <c r="AC32" s="317"/>
      <c r="AD32" s="317"/>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row>
    <row r="33" spans="1:65" s="65" customFormat="1" ht="103.5" customHeight="1">
      <c r="A33" s="320" t="s">
        <v>1172</v>
      </c>
      <c r="B33" s="326" t="s">
        <v>1426</v>
      </c>
      <c r="C33" s="337" t="s">
        <v>1365</v>
      </c>
      <c r="D33" s="320" t="s">
        <v>1427</v>
      </c>
      <c r="E33" s="325"/>
      <c r="F33" s="325">
        <v>1</v>
      </c>
      <c r="G33" s="325"/>
      <c r="H33" s="325"/>
      <c r="I33" s="325"/>
      <c r="J33" s="325"/>
      <c r="K33" s="325"/>
      <c r="L33" s="325"/>
      <c r="M33" s="325"/>
      <c r="N33" s="325"/>
      <c r="O33" s="325"/>
      <c r="P33" s="325"/>
      <c r="Q33" s="275">
        <f t="shared" si="0"/>
        <v>1</v>
      </c>
      <c r="R33" s="320"/>
      <c r="S33" s="320"/>
      <c r="T33" s="320" t="s">
        <v>1424</v>
      </c>
      <c r="U33" s="320" t="s">
        <v>1295</v>
      </c>
      <c r="V33" s="304"/>
      <c r="W33" s="317"/>
      <c r="X33" s="317"/>
      <c r="Y33" s="317"/>
      <c r="Z33" s="317"/>
      <c r="AA33" s="316"/>
      <c r="AB33" s="316"/>
      <c r="AC33" s="317"/>
      <c r="AD33" s="317"/>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row>
    <row r="34" spans="1:65" s="65" customFormat="1" ht="109.5" customHeight="1">
      <c r="A34" s="320" t="s">
        <v>1172</v>
      </c>
      <c r="B34" s="326" t="s">
        <v>1426</v>
      </c>
      <c r="C34" s="337" t="s">
        <v>1319</v>
      </c>
      <c r="D34" s="326" t="s">
        <v>1205</v>
      </c>
      <c r="E34" s="325"/>
      <c r="F34" s="325"/>
      <c r="G34" s="325"/>
      <c r="H34" s="325">
        <v>1</v>
      </c>
      <c r="I34" s="325"/>
      <c r="J34" s="325">
        <v>1</v>
      </c>
      <c r="K34" s="325"/>
      <c r="L34" s="325">
        <v>1</v>
      </c>
      <c r="M34" s="325"/>
      <c r="N34" s="325">
        <v>1</v>
      </c>
      <c r="O34" s="325"/>
      <c r="P34" s="325">
        <v>1</v>
      </c>
      <c r="Q34" s="275">
        <f t="shared" si="0"/>
        <v>5</v>
      </c>
      <c r="R34" s="320" t="s">
        <v>1133</v>
      </c>
      <c r="S34" s="320" t="s">
        <v>1141</v>
      </c>
      <c r="T34" s="320"/>
      <c r="U34" s="320" t="s">
        <v>1295</v>
      </c>
      <c r="V34" s="304"/>
      <c r="W34" s="317"/>
      <c r="X34" s="317"/>
      <c r="Y34" s="317"/>
      <c r="Z34" s="317"/>
      <c r="AA34" s="316"/>
      <c r="AB34" s="316"/>
      <c r="AC34" s="317"/>
      <c r="AD34" s="317"/>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row>
    <row r="35" spans="1:65" s="65" customFormat="1" ht="109.5" customHeight="1">
      <c r="A35" s="320" t="s">
        <v>1172</v>
      </c>
      <c r="B35" s="326" t="s">
        <v>1426</v>
      </c>
      <c r="C35" s="337" t="s">
        <v>1366</v>
      </c>
      <c r="D35" s="326" t="s">
        <v>1428</v>
      </c>
      <c r="E35" s="325">
        <v>1</v>
      </c>
      <c r="F35" s="325"/>
      <c r="H35" s="325">
        <v>1</v>
      </c>
      <c r="I35" s="325"/>
      <c r="K35" s="325">
        <v>1</v>
      </c>
      <c r="L35" s="325"/>
      <c r="N35" s="325">
        <v>1</v>
      </c>
      <c r="O35" s="325"/>
      <c r="P35" s="325"/>
      <c r="Q35" s="275">
        <f>SUM(E35:P35)</f>
        <v>4</v>
      </c>
      <c r="R35" s="320" t="s">
        <v>1132</v>
      </c>
      <c r="S35" s="320"/>
      <c r="T35" s="320"/>
      <c r="U35" s="320" t="s">
        <v>1296</v>
      </c>
      <c r="V35" s="304"/>
      <c r="W35" s="317"/>
      <c r="X35" s="317"/>
      <c r="Y35" s="317"/>
      <c r="Z35" s="317"/>
      <c r="AA35" s="316"/>
      <c r="AB35" s="316"/>
      <c r="AC35" s="317"/>
      <c r="AD35" s="317"/>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row>
    <row r="36" spans="1:65" s="65" customFormat="1" ht="103.5" customHeight="1">
      <c r="A36" s="320" t="s">
        <v>1172</v>
      </c>
      <c r="B36" s="326" t="s">
        <v>1429</v>
      </c>
      <c r="C36" s="337" t="s">
        <v>1367</v>
      </c>
      <c r="D36" s="326" t="s">
        <v>1215</v>
      </c>
      <c r="E36" s="327">
        <v>1</v>
      </c>
      <c r="F36" s="327">
        <v>1</v>
      </c>
      <c r="G36" s="327">
        <v>1</v>
      </c>
      <c r="H36" s="327">
        <v>1</v>
      </c>
      <c r="I36" s="327">
        <v>1</v>
      </c>
      <c r="J36" s="327">
        <v>1</v>
      </c>
      <c r="K36" s="327">
        <v>1</v>
      </c>
      <c r="L36" s="327">
        <v>1</v>
      </c>
      <c r="M36" s="327">
        <v>1</v>
      </c>
      <c r="N36" s="327">
        <v>1</v>
      </c>
      <c r="O36" s="327">
        <v>1</v>
      </c>
      <c r="P36" s="327">
        <v>1</v>
      </c>
      <c r="Q36" s="275">
        <f t="shared" si="0"/>
        <v>12</v>
      </c>
      <c r="R36" s="320" t="s">
        <v>1140</v>
      </c>
      <c r="S36" s="320"/>
      <c r="T36" s="320"/>
      <c r="U36" s="326" t="s">
        <v>1300</v>
      </c>
      <c r="V36" s="304"/>
      <c r="W36" s="317"/>
      <c r="X36" s="317"/>
      <c r="Y36" s="317"/>
      <c r="Z36" s="317"/>
      <c r="AA36" s="316"/>
      <c r="AB36" s="316"/>
      <c r="AC36" s="317"/>
      <c r="AD36" s="317"/>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row>
    <row r="37" spans="1:65" s="65" customFormat="1" ht="103.5" customHeight="1">
      <c r="A37" s="320" t="s">
        <v>1172</v>
      </c>
      <c r="B37" s="326" t="s">
        <v>1430</v>
      </c>
      <c r="C37" s="337" t="s">
        <v>1371</v>
      </c>
      <c r="D37" s="326" t="s">
        <v>1216</v>
      </c>
      <c r="E37" s="327">
        <v>1</v>
      </c>
      <c r="F37" s="327"/>
      <c r="H37" s="327">
        <v>1</v>
      </c>
      <c r="I37" s="327"/>
      <c r="K37" s="327">
        <v>1</v>
      </c>
      <c r="L37" s="327"/>
      <c r="N37" s="327">
        <v>1</v>
      </c>
      <c r="O37" s="327"/>
      <c r="P37" s="327"/>
      <c r="Q37" s="275">
        <f>SUM(E37:P37)</f>
        <v>4</v>
      </c>
      <c r="R37" s="320" t="s">
        <v>1132</v>
      </c>
      <c r="S37" s="320"/>
      <c r="T37" s="320"/>
      <c r="U37" s="326" t="s">
        <v>1305</v>
      </c>
      <c r="V37" s="304"/>
      <c r="W37" s="317"/>
      <c r="X37" s="317"/>
      <c r="Y37" s="317"/>
      <c r="Z37" s="317"/>
      <c r="AA37" s="316"/>
      <c r="AB37" s="316"/>
      <c r="AC37" s="317"/>
      <c r="AD37" s="317"/>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row>
    <row r="38" spans="1:65" s="65" customFormat="1" ht="100.5" customHeight="1">
      <c r="A38" s="320" t="s">
        <v>1172</v>
      </c>
      <c r="B38" s="320" t="s">
        <v>1431</v>
      </c>
      <c r="C38" s="337" t="s">
        <v>1217</v>
      </c>
      <c r="D38" s="360" t="s">
        <v>1202</v>
      </c>
      <c r="E38" s="361"/>
      <c r="F38" s="361"/>
      <c r="G38" s="361"/>
      <c r="H38" s="361"/>
      <c r="I38" s="361"/>
      <c r="J38" s="361"/>
      <c r="K38" s="361"/>
      <c r="L38" s="361"/>
      <c r="M38" s="361"/>
      <c r="N38" s="361"/>
      <c r="O38" s="361"/>
      <c r="P38" s="361"/>
      <c r="Q38" s="362">
        <f t="shared" si="0"/>
        <v>0</v>
      </c>
      <c r="R38" s="360" t="s">
        <v>1140</v>
      </c>
      <c r="S38" s="360"/>
      <c r="T38" s="360"/>
      <c r="U38" s="363" t="s">
        <v>1286</v>
      </c>
      <c r="V38" s="304"/>
      <c r="W38" s="317"/>
      <c r="X38" s="317"/>
      <c r="Y38" s="317"/>
      <c r="Z38" s="317"/>
      <c r="AA38" s="316"/>
      <c r="AB38" s="316"/>
      <c r="AC38" s="317"/>
      <c r="AD38" s="317"/>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row>
    <row r="39" spans="1:65" s="65" customFormat="1" ht="100.5" customHeight="1">
      <c r="A39" s="320" t="s">
        <v>1172</v>
      </c>
      <c r="B39" s="320" t="s">
        <v>1383</v>
      </c>
      <c r="C39" s="337" t="s">
        <v>1320</v>
      </c>
      <c r="D39" s="320" t="s">
        <v>1381</v>
      </c>
      <c r="E39" s="325"/>
      <c r="F39" s="325"/>
      <c r="G39" s="325"/>
      <c r="H39" s="325">
        <v>1</v>
      </c>
      <c r="I39" s="325"/>
      <c r="J39" s="325"/>
      <c r="K39" s="325"/>
      <c r="L39" s="325">
        <v>1</v>
      </c>
      <c r="M39" s="325"/>
      <c r="N39" s="325"/>
      <c r="O39" s="325"/>
      <c r="P39" s="325">
        <v>1</v>
      </c>
      <c r="Q39" s="275">
        <f t="shared" si="0"/>
        <v>3</v>
      </c>
      <c r="R39" s="320" t="s">
        <v>1132</v>
      </c>
      <c r="S39" s="320"/>
      <c r="T39" s="320"/>
      <c r="U39" s="326" t="s">
        <v>1299</v>
      </c>
      <c r="V39" s="304"/>
      <c r="W39" s="317"/>
      <c r="X39" s="317"/>
      <c r="Y39" s="317"/>
      <c r="Z39" s="317"/>
      <c r="AA39" s="316"/>
      <c r="AB39" s="316"/>
      <c r="AC39" s="317"/>
      <c r="AD39" s="317"/>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row>
    <row r="40" spans="1:65" s="65" customFormat="1" ht="100.5" customHeight="1">
      <c r="A40" s="320" t="s">
        <v>1172</v>
      </c>
      <c r="B40" s="320" t="s">
        <v>1221</v>
      </c>
      <c r="C40" s="337" t="s">
        <v>1218</v>
      </c>
      <c r="D40" s="360" t="s">
        <v>1382</v>
      </c>
      <c r="E40" s="361"/>
      <c r="F40" s="361"/>
      <c r="G40" s="361"/>
      <c r="H40" s="361"/>
      <c r="I40" s="361"/>
      <c r="J40" s="361"/>
      <c r="K40" s="361"/>
      <c r="L40" s="361"/>
      <c r="M40" s="361"/>
      <c r="N40" s="361"/>
      <c r="O40" s="361"/>
      <c r="P40" s="361"/>
      <c r="Q40" s="362">
        <f aca="true" t="shared" si="1" ref="Q40:Q57">SUM(E40:P40)</f>
        <v>0</v>
      </c>
      <c r="R40" s="360" t="s">
        <v>1140</v>
      </c>
      <c r="S40" s="360"/>
      <c r="T40" s="360"/>
      <c r="U40" s="363" t="s">
        <v>1279</v>
      </c>
      <c r="V40" s="304"/>
      <c r="W40" s="317"/>
      <c r="X40" s="317"/>
      <c r="Y40" s="317"/>
      <c r="Z40" s="317"/>
      <c r="AA40" s="316"/>
      <c r="AB40" s="316"/>
      <c r="AC40" s="317"/>
      <c r="AD40" s="317"/>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row>
    <row r="41" spans="1:65" s="65" customFormat="1" ht="100.5" customHeight="1">
      <c r="A41" s="320" t="s">
        <v>1172</v>
      </c>
      <c r="B41" s="320" t="s">
        <v>1383</v>
      </c>
      <c r="C41" s="337" t="s">
        <v>1321</v>
      </c>
      <c r="D41" s="320" t="s">
        <v>1384</v>
      </c>
      <c r="E41" s="325"/>
      <c r="F41" s="325"/>
      <c r="G41" s="325"/>
      <c r="H41" s="325"/>
      <c r="I41" s="325"/>
      <c r="J41" s="325">
        <v>1</v>
      </c>
      <c r="K41" s="325"/>
      <c r="L41" s="325"/>
      <c r="M41" s="325"/>
      <c r="N41" s="325"/>
      <c r="O41" s="325"/>
      <c r="P41" s="325"/>
      <c r="Q41" s="275">
        <f t="shared" si="1"/>
        <v>1</v>
      </c>
      <c r="R41" s="320" t="s">
        <v>1136</v>
      </c>
      <c r="S41" s="320"/>
      <c r="T41" s="320"/>
      <c r="U41" s="326" t="s">
        <v>1295</v>
      </c>
      <c r="V41" s="304"/>
      <c r="W41" s="317"/>
      <c r="X41" s="317"/>
      <c r="Y41" s="317"/>
      <c r="Z41" s="317"/>
      <c r="AA41" s="316"/>
      <c r="AB41" s="316"/>
      <c r="AC41" s="317"/>
      <c r="AD41" s="317"/>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row>
    <row r="42" spans="1:65" s="65" customFormat="1" ht="100.5" customHeight="1">
      <c r="A42" s="320" t="s">
        <v>1172</v>
      </c>
      <c r="B42" s="320" t="s">
        <v>1383</v>
      </c>
      <c r="C42" s="337" t="s">
        <v>1322</v>
      </c>
      <c r="D42" s="320" t="s">
        <v>1385</v>
      </c>
      <c r="E42" s="325"/>
      <c r="F42" s="325"/>
      <c r="G42" s="325"/>
      <c r="H42" s="325"/>
      <c r="I42" s="325"/>
      <c r="J42" s="325"/>
      <c r="K42" s="325"/>
      <c r="L42" s="325"/>
      <c r="M42" s="325">
        <v>1</v>
      </c>
      <c r="N42" s="325"/>
      <c r="O42" s="325"/>
      <c r="P42" s="325">
        <v>1</v>
      </c>
      <c r="Q42" s="275">
        <f t="shared" si="1"/>
        <v>2</v>
      </c>
      <c r="R42" s="320" t="s">
        <v>1132</v>
      </c>
      <c r="S42" s="320"/>
      <c r="T42" s="320"/>
      <c r="U42" s="326" t="s">
        <v>1295</v>
      </c>
      <c r="V42" s="304"/>
      <c r="W42" s="317"/>
      <c r="X42" s="317"/>
      <c r="Y42" s="317"/>
      <c r="Z42" s="317"/>
      <c r="AA42" s="316"/>
      <c r="AB42" s="316"/>
      <c r="AC42" s="317"/>
      <c r="AD42" s="317"/>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row>
    <row r="43" spans="1:65" s="65" customFormat="1" ht="100.5" customHeight="1">
      <c r="A43" s="320" t="s">
        <v>1172</v>
      </c>
      <c r="B43" s="320" t="s">
        <v>1383</v>
      </c>
      <c r="C43" s="337" t="s">
        <v>1372</v>
      </c>
      <c r="D43" s="326" t="s">
        <v>1219</v>
      </c>
      <c r="E43" s="325">
        <v>1</v>
      </c>
      <c r="F43" s="325"/>
      <c r="H43" s="325">
        <v>1</v>
      </c>
      <c r="I43" s="325"/>
      <c r="K43" s="325">
        <v>1</v>
      </c>
      <c r="L43" s="325"/>
      <c r="N43" s="325">
        <v>1</v>
      </c>
      <c r="O43" s="325"/>
      <c r="P43" s="325"/>
      <c r="Q43" s="275">
        <f>SUM(E43:P43)</f>
        <v>4</v>
      </c>
      <c r="R43" s="320" t="s">
        <v>1140</v>
      </c>
      <c r="S43" s="320"/>
      <c r="T43" s="320"/>
      <c r="U43" s="326" t="s">
        <v>1297</v>
      </c>
      <c r="V43" s="304"/>
      <c r="W43" s="317"/>
      <c r="X43" s="317"/>
      <c r="Y43" s="317"/>
      <c r="Z43" s="317"/>
      <c r="AA43" s="316"/>
      <c r="AB43" s="316"/>
      <c r="AC43" s="317"/>
      <c r="AD43" s="317"/>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row>
    <row r="44" spans="1:65" s="65" customFormat="1" ht="100.5" customHeight="1">
      <c r="A44" s="320" t="s">
        <v>1172</v>
      </c>
      <c r="B44" s="320" t="s">
        <v>1383</v>
      </c>
      <c r="C44" s="337" t="s">
        <v>1373</v>
      </c>
      <c r="D44" s="326" t="s">
        <v>1220</v>
      </c>
      <c r="E44" s="327"/>
      <c r="F44" s="327"/>
      <c r="G44" s="327"/>
      <c r="H44" s="327"/>
      <c r="I44" s="327"/>
      <c r="J44" s="327">
        <v>1</v>
      </c>
      <c r="K44" s="327"/>
      <c r="L44" s="327"/>
      <c r="M44" s="327"/>
      <c r="N44" s="327"/>
      <c r="O44" s="327"/>
      <c r="P44" s="327">
        <v>1</v>
      </c>
      <c r="Q44" s="275">
        <f t="shared" si="1"/>
        <v>2</v>
      </c>
      <c r="R44" s="320" t="s">
        <v>1136</v>
      </c>
      <c r="S44" s="320" t="s">
        <v>1132</v>
      </c>
      <c r="T44" s="320"/>
      <c r="U44" s="326" t="s">
        <v>1305</v>
      </c>
      <c r="V44" s="304"/>
      <c r="W44" s="317"/>
      <c r="X44" s="317"/>
      <c r="Y44" s="317"/>
      <c r="Z44" s="317"/>
      <c r="AA44" s="316"/>
      <c r="AB44" s="316"/>
      <c r="AC44" s="317"/>
      <c r="AD44" s="317"/>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row>
    <row r="45" spans="1:65" s="65" customFormat="1" ht="99" customHeight="1">
      <c r="A45" s="320" t="s">
        <v>1172</v>
      </c>
      <c r="B45" s="326" t="s">
        <v>1386</v>
      </c>
      <c r="C45" s="337" t="s">
        <v>1374</v>
      </c>
      <c r="D45" s="326" t="s">
        <v>1387</v>
      </c>
      <c r="E45" s="327">
        <v>1</v>
      </c>
      <c r="F45" s="327"/>
      <c r="G45" s="327"/>
      <c r="H45" s="327"/>
      <c r="I45" s="327"/>
      <c r="J45" s="327"/>
      <c r="K45" s="327"/>
      <c r="L45" s="327"/>
      <c r="M45" s="327"/>
      <c r="N45" s="327"/>
      <c r="O45" s="327"/>
      <c r="P45" s="327"/>
      <c r="Q45" s="275">
        <f t="shared" si="1"/>
        <v>1</v>
      </c>
      <c r="R45" s="320"/>
      <c r="S45" s="320"/>
      <c r="T45" s="320" t="s">
        <v>1222</v>
      </c>
      <c r="U45" s="326" t="s">
        <v>1295</v>
      </c>
      <c r="V45" s="304"/>
      <c r="W45" s="317"/>
      <c r="X45" s="317"/>
      <c r="Y45" s="317"/>
      <c r="Z45" s="317"/>
      <c r="AA45" s="316"/>
      <c r="AB45" s="316"/>
      <c r="AC45" s="317"/>
      <c r="AD45" s="317"/>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row>
    <row r="46" spans="1:65" s="336" customFormat="1" ht="95.25" customHeight="1">
      <c r="A46" s="320" t="s">
        <v>1172</v>
      </c>
      <c r="B46" s="326" t="s">
        <v>1388</v>
      </c>
      <c r="C46" s="337" t="s">
        <v>1377</v>
      </c>
      <c r="D46" s="320" t="s">
        <v>1389</v>
      </c>
      <c r="E46" s="325"/>
      <c r="F46" s="325"/>
      <c r="G46" s="325"/>
      <c r="H46" s="325">
        <v>1</v>
      </c>
      <c r="I46" s="325"/>
      <c r="J46" s="325"/>
      <c r="K46" s="325"/>
      <c r="L46" s="325">
        <v>1</v>
      </c>
      <c r="M46" s="325"/>
      <c r="N46" s="325"/>
      <c r="O46" s="325"/>
      <c r="P46" s="325">
        <v>1</v>
      </c>
      <c r="Q46" s="275">
        <f t="shared" si="1"/>
        <v>3</v>
      </c>
      <c r="R46" s="320" t="s">
        <v>1141</v>
      </c>
      <c r="S46" s="320" t="s">
        <v>1133</v>
      </c>
      <c r="T46" s="320"/>
      <c r="U46" s="326" t="s">
        <v>1316</v>
      </c>
      <c r="V46" s="333"/>
      <c r="W46" s="334"/>
      <c r="X46" s="334"/>
      <c r="Y46" s="334"/>
      <c r="Z46" s="334"/>
      <c r="AA46" s="335"/>
      <c r="AB46" s="335"/>
      <c r="AC46" s="334"/>
      <c r="AD46" s="334"/>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row>
    <row r="47" spans="1:65" s="65" customFormat="1" ht="69" customHeight="1">
      <c r="A47" s="320" t="s">
        <v>1173</v>
      </c>
      <c r="B47" s="320" t="s">
        <v>1225</v>
      </c>
      <c r="C47" s="337" t="s">
        <v>1359</v>
      </c>
      <c r="D47" s="320" t="s">
        <v>1224</v>
      </c>
      <c r="E47" s="325">
        <v>1</v>
      </c>
      <c r="F47" s="325"/>
      <c r="H47" s="325">
        <v>1</v>
      </c>
      <c r="I47" s="325"/>
      <c r="K47" s="325">
        <v>1</v>
      </c>
      <c r="L47" s="325"/>
      <c r="N47" s="325">
        <v>1</v>
      </c>
      <c r="O47" s="325"/>
      <c r="P47" s="325"/>
      <c r="Q47" s="275">
        <f>SUM(E47:P47)</f>
        <v>4</v>
      </c>
      <c r="R47" s="320" t="s">
        <v>1140</v>
      </c>
      <c r="S47" s="320"/>
      <c r="T47" s="320"/>
      <c r="U47" s="326" t="s">
        <v>1294</v>
      </c>
      <c r="V47" s="304"/>
      <c r="W47" s="317"/>
      <c r="X47" s="317"/>
      <c r="Y47" s="317"/>
      <c r="Z47" s="317"/>
      <c r="AA47" s="316"/>
      <c r="AB47" s="316"/>
      <c r="AC47" s="317"/>
      <c r="AD47" s="317"/>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row>
    <row r="48" spans="1:65" s="65" customFormat="1" ht="69" customHeight="1">
      <c r="A48" s="320" t="s">
        <v>1176</v>
      </c>
      <c r="B48" s="320" t="s">
        <v>1226</v>
      </c>
      <c r="C48" s="337" t="s">
        <v>1358</v>
      </c>
      <c r="D48" s="320" t="s">
        <v>1227</v>
      </c>
      <c r="E48" s="325">
        <v>1</v>
      </c>
      <c r="F48" s="325"/>
      <c r="G48" s="449"/>
      <c r="H48" s="325">
        <v>1</v>
      </c>
      <c r="I48" s="325"/>
      <c r="J48" s="325"/>
      <c r="K48" s="325">
        <v>1</v>
      </c>
      <c r="L48" s="325"/>
      <c r="M48" s="449"/>
      <c r="N48" s="325">
        <v>1</v>
      </c>
      <c r="O48" s="325"/>
      <c r="P48" s="325"/>
      <c r="Q48" s="275">
        <f>SUM(E48:P48)</f>
        <v>4</v>
      </c>
      <c r="R48" s="320" t="s">
        <v>1132</v>
      </c>
      <c r="S48" s="320"/>
      <c r="T48" s="320"/>
      <c r="U48" s="320" t="s">
        <v>1306</v>
      </c>
      <c r="V48" s="304"/>
      <c r="W48" s="317"/>
      <c r="X48" s="317"/>
      <c r="Y48" s="317"/>
      <c r="Z48" s="317"/>
      <c r="AA48" s="316"/>
      <c r="AB48" s="316"/>
      <c r="AC48" s="317"/>
      <c r="AD48" s="317"/>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row>
    <row r="49" spans="1:65" s="65" customFormat="1" ht="59.25" customHeight="1">
      <c r="A49" s="320" t="s">
        <v>1181</v>
      </c>
      <c r="B49" s="320" t="s">
        <v>1228</v>
      </c>
      <c r="C49" s="337" t="s">
        <v>1323</v>
      </c>
      <c r="D49" s="320" t="s">
        <v>1229</v>
      </c>
      <c r="E49" s="325"/>
      <c r="F49" s="325"/>
      <c r="G49" s="325"/>
      <c r="H49" s="325"/>
      <c r="I49" s="325"/>
      <c r="J49" s="325"/>
      <c r="K49" s="325">
        <v>1</v>
      </c>
      <c r="L49" s="325"/>
      <c r="M49" s="325"/>
      <c r="N49" s="325"/>
      <c r="O49" s="325"/>
      <c r="P49" s="325"/>
      <c r="Q49" s="275">
        <f t="shared" si="1"/>
        <v>1</v>
      </c>
      <c r="R49" s="320" t="s">
        <v>1136</v>
      </c>
      <c r="S49" s="320"/>
      <c r="T49" s="320"/>
      <c r="U49" s="320" t="s">
        <v>1298</v>
      </c>
      <c r="V49" s="304"/>
      <c r="W49" s="317"/>
      <c r="X49" s="317"/>
      <c r="Y49" s="317"/>
      <c r="Z49" s="317"/>
      <c r="AA49" s="316"/>
      <c r="AB49" s="316"/>
      <c r="AC49" s="317"/>
      <c r="AD49" s="317"/>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row>
    <row r="50" spans="1:65" s="65" customFormat="1" ht="59.25" customHeight="1">
      <c r="A50" s="320" t="s">
        <v>1181</v>
      </c>
      <c r="B50" s="320" t="s">
        <v>1228</v>
      </c>
      <c r="C50" s="337" t="s">
        <v>1324</v>
      </c>
      <c r="D50" s="326" t="s">
        <v>1230</v>
      </c>
      <c r="E50" s="327">
        <v>1</v>
      </c>
      <c r="F50" s="327"/>
      <c r="H50" s="327">
        <v>1</v>
      </c>
      <c r="I50" s="327"/>
      <c r="K50" s="327">
        <v>1</v>
      </c>
      <c r="L50" s="327"/>
      <c r="N50" s="327">
        <v>1</v>
      </c>
      <c r="O50" s="327"/>
      <c r="P50" s="327"/>
      <c r="Q50" s="275">
        <f t="shared" si="1"/>
        <v>4</v>
      </c>
      <c r="R50" s="320" t="s">
        <v>1132</v>
      </c>
      <c r="S50" s="320"/>
      <c r="T50" s="320"/>
      <c r="U50" s="320" t="s">
        <v>1298</v>
      </c>
      <c r="V50" s="304"/>
      <c r="W50" s="317"/>
      <c r="X50" s="317"/>
      <c r="Y50" s="317"/>
      <c r="Z50" s="317"/>
      <c r="AA50" s="316"/>
      <c r="AB50" s="316"/>
      <c r="AC50" s="317"/>
      <c r="AD50" s="317"/>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row>
    <row r="51" spans="1:65" s="65" customFormat="1" ht="48" customHeight="1">
      <c r="A51" s="320" t="s">
        <v>1182</v>
      </c>
      <c r="B51" s="326" t="s">
        <v>1231</v>
      </c>
      <c r="C51" s="338" t="s">
        <v>1325</v>
      </c>
      <c r="D51" s="326" t="s">
        <v>1232</v>
      </c>
      <c r="E51" s="327"/>
      <c r="F51" s="327"/>
      <c r="G51" s="327">
        <v>1</v>
      </c>
      <c r="H51" s="327"/>
      <c r="I51" s="327"/>
      <c r="J51" s="327"/>
      <c r="K51" s="327"/>
      <c r="L51" s="327"/>
      <c r="M51" s="327"/>
      <c r="N51" s="327"/>
      <c r="O51" s="327"/>
      <c r="P51" s="327"/>
      <c r="Q51" s="275">
        <f t="shared" si="1"/>
        <v>1</v>
      </c>
      <c r="R51" s="320" t="s">
        <v>1132</v>
      </c>
      <c r="S51" s="320"/>
      <c r="T51" s="320"/>
      <c r="U51" s="320" t="s">
        <v>1309</v>
      </c>
      <c r="V51" s="304"/>
      <c r="W51" s="317"/>
      <c r="X51" s="317"/>
      <c r="Y51" s="317"/>
      <c r="Z51" s="317"/>
      <c r="AA51" s="316"/>
      <c r="AB51" s="318"/>
      <c r="AC51" s="317"/>
      <c r="AD51" s="317"/>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row>
    <row r="52" spans="1:65" s="65" customFormat="1" ht="48" customHeight="1">
      <c r="A52" s="320" t="s">
        <v>1182</v>
      </c>
      <c r="B52" s="326" t="s">
        <v>1231</v>
      </c>
      <c r="C52" s="338" t="s">
        <v>1326</v>
      </c>
      <c r="D52" s="326" t="s">
        <v>1390</v>
      </c>
      <c r="E52" s="327"/>
      <c r="F52" s="327"/>
      <c r="G52" s="327"/>
      <c r="H52" s="327">
        <v>1</v>
      </c>
      <c r="I52" s="327"/>
      <c r="J52" s="327"/>
      <c r="K52" s="327"/>
      <c r="L52" s="327"/>
      <c r="M52" s="327"/>
      <c r="N52" s="327"/>
      <c r="O52" s="327"/>
      <c r="P52" s="327"/>
      <c r="Q52" s="275">
        <f t="shared" si="1"/>
        <v>1</v>
      </c>
      <c r="R52" s="320" t="s">
        <v>1132</v>
      </c>
      <c r="S52" s="320" t="s">
        <v>1133</v>
      </c>
      <c r="T52" s="320"/>
      <c r="U52" s="320" t="s">
        <v>1298</v>
      </c>
      <c r="V52" s="304"/>
      <c r="W52" s="317"/>
      <c r="X52" s="317"/>
      <c r="Y52" s="317"/>
      <c r="Z52" s="317"/>
      <c r="AA52" s="316"/>
      <c r="AB52" s="318"/>
      <c r="AC52" s="317"/>
      <c r="AD52" s="317"/>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row>
    <row r="53" spans="1:65" s="65" customFormat="1" ht="48" customHeight="1">
      <c r="A53" s="320" t="s">
        <v>1182</v>
      </c>
      <c r="B53" s="326" t="s">
        <v>1231</v>
      </c>
      <c r="C53" s="338" t="s">
        <v>1327</v>
      </c>
      <c r="D53" s="326" t="s">
        <v>1233</v>
      </c>
      <c r="E53" s="327"/>
      <c r="F53" s="327"/>
      <c r="G53" s="327"/>
      <c r="H53" s="327">
        <v>1</v>
      </c>
      <c r="I53" s="327"/>
      <c r="J53" s="327"/>
      <c r="K53" s="327"/>
      <c r="L53" s="327"/>
      <c r="M53" s="327"/>
      <c r="N53" s="327"/>
      <c r="O53" s="327"/>
      <c r="P53" s="327"/>
      <c r="Q53" s="275">
        <f t="shared" si="1"/>
        <v>1</v>
      </c>
      <c r="R53" s="320" t="s">
        <v>1136</v>
      </c>
      <c r="S53" s="320"/>
      <c r="T53" s="320"/>
      <c r="U53" s="320" t="s">
        <v>1298</v>
      </c>
      <c r="V53" s="304"/>
      <c r="W53" s="317"/>
      <c r="X53" s="317"/>
      <c r="Y53" s="317"/>
      <c r="Z53" s="317"/>
      <c r="AA53" s="316"/>
      <c r="AB53" s="318"/>
      <c r="AC53" s="317"/>
      <c r="AD53" s="317"/>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row>
    <row r="54" spans="1:65" s="65" customFormat="1" ht="48" customHeight="1">
      <c r="A54" s="320" t="s">
        <v>1182</v>
      </c>
      <c r="B54" s="326" t="s">
        <v>1231</v>
      </c>
      <c r="C54" s="338" t="s">
        <v>1328</v>
      </c>
      <c r="D54" s="326" t="s">
        <v>1391</v>
      </c>
      <c r="E54" s="327"/>
      <c r="F54" s="327"/>
      <c r="G54" s="327"/>
      <c r="H54" s="327"/>
      <c r="I54" s="327">
        <v>1</v>
      </c>
      <c r="J54" s="327"/>
      <c r="K54" s="327"/>
      <c r="L54" s="327">
        <v>1</v>
      </c>
      <c r="M54" s="327"/>
      <c r="N54" s="327"/>
      <c r="O54" s="327">
        <v>1</v>
      </c>
      <c r="P54" s="327"/>
      <c r="Q54" s="275">
        <f t="shared" si="1"/>
        <v>3</v>
      </c>
      <c r="R54" s="320" t="s">
        <v>1132</v>
      </c>
      <c r="S54" s="320"/>
      <c r="T54" s="320"/>
      <c r="U54" s="320" t="s">
        <v>1298</v>
      </c>
      <c r="V54" s="304"/>
      <c r="W54" s="317"/>
      <c r="X54" s="317"/>
      <c r="Y54" s="317"/>
      <c r="Z54" s="317"/>
      <c r="AA54" s="316"/>
      <c r="AB54" s="318"/>
      <c r="AC54" s="317"/>
      <c r="AD54" s="317"/>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row>
    <row r="55" spans="1:65" s="65" customFormat="1" ht="48" customHeight="1">
      <c r="A55" s="320" t="s">
        <v>1182</v>
      </c>
      <c r="B55" s="326" t="s">
        <v>1231</v>
      </c>
      <c r="C55" s="338" t="s">
        <v>1329</v>
      </c>
      <c r="D55" s="320" t="s">
        <v>1197</v>
      </c>
      <c r="E55" s="325">
        <v>1</v>
      </c>
      <c r="F55" s="325"/>
      <c r="G55" s="325"/>
      <c r="H55" s="325"/>
      <c r="I55" s="325"/>
      <c r="J55" s="325"/>
      <c r="K55" s="325"/>
      <c r="L55" s="325"/>
      <c r="M55" s="325"/>
      <c r="N55" s="325"/>
      <c r="O55" s="325"/>
      <c r="P55" s="325"/>
      <c r="Q55" s="275">
        <f t="shared" si="1"/>
        <v>1</v>
      </c>
      <c r="R55" s="320" t="s">
        <v>1140</v>
      </c>
      <c r="S55" s="320"/>
      <c r="T55" s="320"/>
      <c r="U55" s="320" t="s">
        <v>1298</v>
      </c>
      <c r="V55" s="304"/>
      <c r="W55" s="317"/>
      <c r="X55" s="317"/>
      <c r="Y55" s="317"/>
      <c r="Z55" s="317"/>
      <c r="AA55" s="316"/>
      <c r="AB55" s="318"/>
      <c r="AC55" s="317"/>
      <c r="AD55" s="317"/>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row>
    <row r="56" spans="1:65" s="65" customFormat="1" ht="48" customHeight="1">
      <c r="A56" s="320" t="s">
        <v>1182</v>
      </c>
      <c r="B56" s="326" t="s">
        <v>1231</v>
      </c>
      <c r="C56" s="338" t="s">
        <v>1330</v>
      </c>
      <c r="D56" s="320" t="s">
        <v>1199</v>
      </c>
      <c r="E56" s="325"/>
      <c r="F56" s="325"/>
      <c r="G56" s="325"/>
      <c r="H56" s="325"/>
      <c r="I56" s="325"/>
      <c r="J56" s="325"/>
      <c r="K56" s="325"/>
      <c r="L56" s="325"/>
      <c r="M56" s="325"/>
      <c r="N56" s="325"/>
      <c r="O56" s="325"/>
      <c r="P56" s="325">
        <v>1</v>
      </c>
      <c r="Q56" s="275">
        <f t="shared" si="1"/>
        <v>1</v>
      </c>
      <c r="R56" s="320" t="s">
        <v>1140</v>
      </c>
      <c r="S56" s="320"/>
      <c r="T56" s="320"/>
      <c r="U56" s="320" t="s">
        <v>1298</v>
      </c>
      <c r="V56" s="304"/>
      <c r="W56" s="317"/>
      <c r="X56" s="317"/>
      <c r="Y56" s="317"/>
      <c r="Z56" s="317"/>
      <c r="AA56" s="316"/>
      <c r="AB56" s="318"/>
      <c r="AC56" s="317"/>
      <c r="AD56" s="317"/>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row>
    <row r="57" spans="1:65" s="65" customFormat="1" ht="48" customHeight="1">
      <c r="A57" s="320" t="s">
        <v>1182</v>
      </c>
      <c r="B57" s="326" t="s">
        <v>1231</v>
      </c>
      <c r="C57" s="338" t="s">
        <v>1331</v>
      </c>
      <c r="D57" s="326" t="s">
        <v>1198</v>
      </c>
      <c r="E57" s="327">
        <v>1</v>
      </c>
      <c r="F57" s="327">
        <v>1</v>
      </c>
      <c r="G57" s="327">
        <v>1</v>
      </c>
      <c r="H57" s="327">
        <v>1</v>
      </c>
      <c r="I57" s="327">
        <v>1</v>
      </c>
      <c r="J57" s="327">
        <v>1</v>
      </c>
      <c r="K57" s="327">
        <v>1</v>
      </c>
      <c r="L57" s="327">
        <v>1</v>
      </c>
      <c r="M57" s="327">
        <v>1</v>
      </c>
      <c r="N57" s="327">
        <v>1</v>
      </c>
      <c r="O57" s="327">
        <v>1</v>
      </c>
      <c r="P57" s="327">
        <v>1</v>
      </c>
      <c r="Q57" s="275">
        <f t="shared" si="1"/>
        <v>12</v>
      </c>
      <c r="R57" s="320" t="s">
        <v>1132</v>
      </c>
      <c r="S57" s="320"/>
      <c r="T57" s="320"/>
      <c r="U57" s="320" t="s">
        <v>1298</v>
      </c>
      <c r="V57" s="304"/>
      <c r="W57" s="317"/>
      <c r="X57" s="317"/>
      <c r="Y57" s="317"/>
      <c r="Z57" s="317"/>
      <c r="AA57" s="316"/>
      <c r="AB57" s="318"/>
      <c r="AC57" s="317"/>
      <c r="AD57" s="317"/>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row>
    <row r="58" spans="1:65" s="65" customFormat="1" ht="87.75" customHeight="1">
      <c r="A58" s="320" t="s">
        <v>1184</v>
      </c>
      <c r="B58" s="320" t="s">
        <v>1234</v>
      </c>
      <c r="C58" s="337" t="s">
        <v>1357</v>
      </c>
      <c r="D58" s="320" t="s">
        <v>1392</v>
      </c>
      <c r="E58" s="325"/>
      <c r="F58" s="325"/>
      <c r="G58" s="325"/>
      <c r="H58" s="325">
        <v>1</v>
      </c>
      <c r="I58" s="325"/>
      <c r="J58" s="325"/>
      <c r="K58" s="325"/>
      <c r="L58" s="325">
        <v>1</v>
      </c>
      <c r="M58" s="325"/>
      <c r="N58" s="325"/>
      <c r="O58" s="325"/>
      <c r="P58" s="325">
        <v>1</v>
      </c>
      <c r="Q58" s="275">
        <f aca="true" t="shared" si="2" ref="Q58:Q91">SUM(E58:P58)</f>
        <v>3</v>
      </c>
      <c r="R58" s="320" t="s">
        <v>1132</v>
      </c>
      <c r="S58" s="320"/>
      <c r="T58" s="320"/>
      <c r="U58" s="320" t="s">
        <v>1309</v>
      </c>
      <c r="V58" s="304"/>
      <c r="W58" s="317"/>
      <c r="X58" s="317"/>
      <c r="Y58" s="317"/>
      <c r="Z58" s="317"/>
      <c r="AA58" s="316"/>
      <c r="AB58" s="318"/>
      <c r="AC58" s="317"/>
      <c r="AD58" s="317"/>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row>
    <row r="59" spans="1:65" s="65" customFormat="1" ht="83.25" customHeight="1">
      <c r="A59" s="320" t="s">
        <v>1184</v>
      </c>
      <c r="B59" s="326" t="s">
        <v>1235</v>
      </c>
      <c r="C59" s="338" t="s">
        <v>1356</v>
      </c>
      <c r="D59" s="326" t="s">
        <v>1236</v>
      </c>
      <c r="E59" s="327">
        <v>1</v>
      </c>
      <c r="F59" s="327">
        <v>1</v>
      </c>
      <c r="G59" s="327">
        <v>1</v>
      </c>
      <c r="H59" s="327">
        <v>1</v>
      </c>
      <c r="I59" s="327">
        <v>1</v>
      </c>
      <c r="J59" s="327">
        <v>1</v>
      </c>
      <c r="K59" s="327">
        <v>1</v>
      </c>
      <c r="L59" s="327">
        <v>1</v>
      </c>
      <c r="M59" s="327">
        <v>1</v>
      </c>
      <c r="N59" s="327">
        <v>1</v>
      </c>
      <c r="O59" s="327">
        <v>1</v>
      </c>
      <c r="P59" s="327">
        <v>1</v>
      </c>
      <c r="Q59" s="275">
        <f t="shared" si="2"/>
        <v>12</v>
      </c>
      <c r="R59" s="320" t="s">
        <v>1147</v>
      </c>
      <c r="S59" s="320"/>
      <c r="T59" s="320"/>
      <c r="U59" s="320" t="s">
        <v>1307</v>
      </c>
      <c r="V59" s="304"/>
      <c r="W59" s="317"/>
      <c r="X59" s="317"/>
      <c r="Y59" s="317"/>
      <c r="Z59" s="317"/>
      <c r="AA59" s="316"/>
      <c r="AB59" s="316"/>
      <c r="AC59" s="317"/>
      <c r="AD59" s="317"/>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row>
    <row r="60" spans="1:65" s="65" customFormat="1" ht="85.5" customHeight="1">
      <c r="A60" s="320" t="s">
        <v>1184</v>
      </c>
      <c r="B60" s="326" t="s">
        <v>1235</v>
      </c>
      <c r="C60" s="338" t="s">
        <v>1237</v>
      </c>
      <c r="D60" s="363" t="s">
        <v>1393</v>
      </c>
      <c r="E60" s="364"/>
      <c r="F60" s="364"/>
      <c r="G60" s="364"/>
      <c r="H60" s="364"/>
      <c r="I60" s="364"/>
      <c r="J60" s="364"/>
      <c r="K60" s="364"/>
      <c r="L60" s="364"/>
      <c r="M60" s="364"/>
      <c r="N60" s="364"/>
      <c r="O60" s="364"/>
      <c r="P60" s="364"/>
      <c r="Q60" s="362">
        <f t="shared" si="2"/>
        <v>0</v>
      </c>
      <c r="R60" s="360" t="s">
        <v>1141</v>
      </c>
      <c r="S60" s="360" t="s">
        <v>1133</v>
      </c>
      <c r="T60" s="360"/>
      <c r="U60" s="360" t="s">
        <v>1394</v>
      </c>
      <c r="V60" s="304"/>
      <c r="W60" s="317"/>
      <c r="X60" s="317"/>
      <c r="Y60" s="317"/>
      <c r="Z60" s="317"/>
      <c r="AA60" s="316"/>
      <c r="AB60" s="316"/>
      <c r="AC60" s="317"/>
      <c r="AD60" s="317"/>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row>
    <row r="61" spans="1:65" s="65" customFormat="1" ht="112.5" customHeight="1">
      <c r="A61" s="320" t="s">
        <v>1184</v>
      </c>
      <c r="B61" s="326" t="s">
        <v>1235</v>
      </c>
      <c r="C61" s="338" t="s">
        <v>1238</v>
      </c>
      <c r="D61" s="363" t="s">
        <v>1395</v>
      </c>
      <c r="E61" s="364"/>
      <c r="F61" s="364"/>
      <c r="G61" s="364"/>
      <c r="H61" s="364"/>
      <c r="I61" s="364"/>
      <c r="J61" s="364"/>
      <c r="K61" s="364"/>
      <c r="L61" s="364"/>
      <c r="M61" s="364"/>
      <c r="N61" s="364"/>
      <c r="O61" s="364"/>
      <c r="P61" s="364"/>
      <c r="Q61" s="362">
        <f t="shared" si="2"/>
        <v>0</v>
      </c>
      <c r="R61" s="360" t="s">
        <v>1141</v>
      </c>
      <c r="S61" s="360" t="s">
        <v>1133</v>
      </c>
      <c r="T61" s="360" t="s">
        <v>1239</v>
      </c>
      <c r="U61" s="360" t="s">
        <v>1394</v>
      </c>
      <c r="V61" s="304"/>
      <c r="W61" s="317"/>
      <c r="X61" s="317"/>
      <c r="Y61" s="317"/>
      <c r="Z61" s="317"/>
      <c r="AA61" s="316"/>
      <c r="AB61" s="316"/>
      <c r="AC61" s="317"/>
      <c r="AD61" s="317"/>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row>
    <row r="62" spans="1:65" s="65" customFormat="1" ht="87.75" customHeight="1">
      <c r="A62" s="320" t="s">
        <v>1184</v>
      </c>
      <c r="B62" s="320" t="s">
        <v>1396</v>
      </c>
      <c r="C62" s="337" t="s">
        <v>1332</v>
      </c>
      <c r="D62" s="320" t="s">
        <v>1187</v>
      </c>
      <c r="E62" s="325"/>
      <c r="F62" s="325"/>
      <c r="G62" s="325"/>
      <c r="H62" s="325"/>
      <c r="I62" s="325"/>
      <c r="J62" s="325">
        <v>1</v>
      </c>
      <c r="K62" s="325"/>
      <c r="L62" s="325"/>
      <c r="M62" s="325"/>
      <c r="N62" s="325"/>
      <c r="O62" s="325"/>
      <c r="P62" s="325"/>
      <c r="Q62" s="275">
        <f t="shared" si="2"/>
        <v>1</v>
      </c>
      <c r="R62" s="320" t="s">
        <v>1136</v>
      </c>
      <c r="S62" s="320"/>
      <c r="T62" s="320"/>
      <c r="U62" s="320" t="s">
        <v>1378</v>
      </c>
      <c r="V62" s="304"/>
      <c r="W62" s="317"/>
      <c r="X62" s="317"/>
      <c r="Y62" s="317"/>
      <c r="Z62" s="317"/>
      <c r="AA62" s="316"/>
      <c r="AB62" s="318"/>
      <c r="AC62" s="317"/>
      <c r="AD62" s="317"/>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row>
    <row r="63" spans="1:65" s="65" customFormat="1" ht="87.75" customHeight="1">
      <c r="A63" s="320" t="s">
        <v>1184</v>
      </c>
      <c r="B63" s="320" t="s">
        <v>1396</v>
      </c>
      <c r="C63" s="337" t="s">
        <v>1333</v>
      </c>
      <c r="D63" s="326" t="s">
        <v>1188</v>
      </c>
      <c r="E63" s="327"/>
      <c r="F63" s="327"/>
      <c r="G63" s="327"/>
      <c r="H63" s="327"/>
      <c r="I63" s="327"/>
      <c r="J63" s="327">
        <v>1</v>
      </c>
      <c r="K63" s="327"/>
      <c r="L63" s="327"/>
      <c r="M63" s="327"/>
      <c r="N63" s="327"/>
      <c r="O63" s="327"/>
      <c r="P63" s="327"/>
      <c r="Q63" s="275">
        <f t="shared" si="2"/>
        <v>1</v>
      </c>
      <c r="R63" s="320" t="s">
        <v>1136</v>
      </c>
      <c r="S63" s="320"/>
      <c r="T63" s="320"/>
      <c r="U63" s="320" t="s">
        <v>1378</v>
      </c>
      <c r="V63" s="304"/>
      <c r="W63" s="317"/>
      <c r="X63" s="317"/>
      <c r="Y63" s="317"/>
      <c r="Z63" s="317"/>
      <c r="AA63" s="316"/>
      <c r="AB63" s="318"/>
      <c r="AC63" s="317"/>
      <c r="AD63" s="317"/>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row>
    <row r="64" spans="1:65" s="65" customFormat="1" ht="87.75" customHeight="1">
      <c r="A64" s="320" t="s">
        <v>1184</v>
      </c>
      <c r="B64" s="320" t="s">
        <v>1396</v>
      </c>
      <c r="C64" s="337" t="s">
        <v>1334</v>
      </c>
      <c r="D64" s="320" t="s">
        <v>1189</v>
      </c>
      <c r="E64" s="325"/>
      <c r="F64" s="325"/>
      <c r="G64" s="325"/>
      <c r="H64" s="325"/>
      <c r="I64" s="325"/>
      <c r="J64" s="325"/>
      <c r="K64" s="325"/>
      <c r="L64" s="325"/>
      <c r="M64" s="325"/>
      <c r="N64" s="325"/>
      <c r="O64" s="325">
        <v>1</v>
      </c>
      <c r="P64" s="325"/>
      <c r="Q64" s="275">
        <f t="shared" si="2"/>
        <v>1</v>
      </c>
      <c r="R64" s="320" t="s">
        <v>1145</v>
      </c>
      <c r="S64" s="320"/>
      <c r="T64" s="320"/>
      <c r="U64" s="320" t="s">
        <v>1378</v>
      </c>
      <c r="V64" s="304"/>
      <c r="W64" s="317"/>
      <c r="X64" s="317"/>
      <c r="Y64" s="317"/>
      <c r="Z64" s="317"/>
      <c r="AA64" s="316"/>
      <c r="AB64" s="318"/>
      <c r="AC64" s="317"/>
      <c r="AD64" s="317"/>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row>
    <row r="65" spans="1:65" s="65" customFormat="1" ht="84.75" customHeight="1">
      <c r="A65" s="320" t="s">
        <v>1184</v>
      </c>
      <c r="B65" s="320" t="s">
        <v>1396</v>
      </c>
      <c r="C65" s="337" t="s">
        <v>1335</v>
      </c>
      <c r="D65" s="326" t="s">
        <v>1397</v>
      </c>
      <c r="E65" s="327">
        <v>1</v>
      </c>
      <c r="F65" s="327"/>
      <c r="G65" s="327"/>
      <c r="H65" s="327"/>
      <c r="I65" s="327"/>
      <c r="J65" s="327"/>
      <c r="K65" s="327"/>
      <c r="L65" s="327"/>
      <c r="M65" s="327"/>
      <c r="N65" s="327"/>
      <c r="O65" s="327"/>
      <c r="P65" s="327"/>
      <c r="Q65" s="275">
        <f t="shared" si="2"/>
        <v>1</v>
      </c>
      <c r="R65" s="320" t="s">
        <v>1140</v>
      </c>
      <c r="S65" s="320"/>
      <c r="T65" s="320" t="s">
        <v>1245</v>
      </c>
      <c r="U65" s="326" t="s">
        <v>1378</v>
      </c>
      <c r="V65" s="304"/>
      <c r="W65" s="317"/>
      <c r="X65" s="317"/>
      <c r="Y65" s="317"/>
      <c r="Z65" s="317"/>
      <c r="AA65" s="316"/>
      <c r="AB65" s="318"/>
      <c r="AC65" s="317"/>
      <c r="AD65" s="317"/>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row>
    <row r="66" spans="1:65" s="65" customFormat="1" ht="93" customHeight="1">
      <c r="A66" s="320" t="s">
        <v>1184</v>
      </c>
      <c r="B66" s="320" t="s">
        <v>1396</v>
      </c>
      <c r="C66" s="337" t="s">
        <v>1240</v>
      </c>
      <c r="D66" s="363" t="s">
        <v>1398</v>
      </c>
      <c r="E66" s="364"/>
      <c r="F66" s="364"/>
      <c r="G66" s="364"/>
      <c r="H66" s="364"/>
      <c r="I66" s="364"/>
      <c r="J66" s="364"/>
      <c r="K66" s="364"/>
      <c r="L66" s="364"/>
      <c r="M66" s="364"/>
      <c r="N66" s="364"/>
      <c r="O66" s="364"/>
      <c r="P66" s="364"/>
      <c r="Q66" s="362">
        <f t="shared" si="2"/>
        <v>0</v>
      </c>
      <c r="R66" s="360"/>
      <c r="S66" s="360"/>
      <c r="T66" s="360" t="s">
        <v>1399</v>
      </c>
      <c r="U66" s="360" t="s">
        <v>1280</v>
      </c>
      <c r="V66" s="304"/>
      <c r="W66" s="317"/>
      <c r="X66" s="317"/>
      <c r="Y66" s="317"/>
      <c r="Z66" s="317"/>
      <c r="AA66" s="316"/>
      <c r="AB66" s="318"/>
      <c r="AC66" s="317"/>
      <c r="AD66" s="317"/>
      <c r="AE66" s="304"/>
      <c r="AF66" s="304"/>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row>
    <row r="67" spans="1:65" s="65" customFormat="1" ht="93" customHeight="1">
      <c r="A67" s="320" t="s">
        <v>1184</v>
      </c>
      <c r="B67" s="320" t="s">
        <v>1396</v>
      </c>
      <c r="C67" s="337" t="s">
        <v>1241</v>
      </c>
      <c r="D67" s="360" t="s">
        <v>1400</v>
      </c>
      <c r="E67" s="361"/>
      <c r="F67" s="361"/>
      <c r="G67" s="361"/>
      <c r="H67" s="361"/>
      <c r="I67" s="361"/>
      <c r="J67" s="361"/>
      <c r="K67" s="361"/>
      <c r="L67" s="361"/>
      <c r="M67" s="361"/>
      <c r="N67" s="361"/>
      <c r="O67" s="361"/>
      <c r="P67" s="361"/>
      <c r="Q67" s="362">
        <f t="shared" si="2"/>
        <v>0</v>
      </c>
      <c r="R67" s="360" t="s">
        <v>1136</v>
      </c>
      <c r="S67" s="360"/>
      <c r="T67" s="365"/>
      <c r="U67" s="360" t="s">
        <v>1280</v>
      </c>
      <c r="V67" s="304"/>
      <c r="W67" s="317"/>
      <c r="X67" s="317"/>
      <c r="Y67" s="317"/>
      <c r="Z67" s="317"/>
      <c r="AA67" s="316"/>
      <c r="AB67" s="316"/>
      <c r="AC67" s="317"/>
      <c r="AD67" s="317"/>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row>
    <row r="68" spans="1:65" s="65" customFormat="1" ht="84.75" customHeight="1">
      <c r="A68" s="320" t="s">
        <v>1184</v>
      </c>
      <c r="B68" s="320" t="s">
        <v>1396</v>
      </c>
      <c r="C68" s="337" t="s">
        <v>1242</v>
      </c>
      <c r="D68" s="363" t="s">
        <v>1243</v>
      </c>
      <c r="E68" s="364"/>
      <c r="F68" s="364"/>
      <c r="G68" s="364"/>
      <c r="H68" s="364"/>
      <c r="I68" s="364"/>
      <c r="J68" s="364"/>
      <c r="K68" s="364"/>
      <c r="L68" s="364"/>
      <c r="M68" s="364"/>
      <c r="N68" s="364"/>
      <c r="O68" s="364"/>
      <c r="P68" s="364"/>
      <c r="Q68" s="362">
        <f t="shared" si="2"/>
        <v>0</v>
      </c>
      <c r="R68" s="360" t="s">
        <v>1132</v>
      </c>
      <c r="S68" s="360"/>
      <c r="T68" s="360"/>
      <c r="U68" s="360" t="s">
        <v>1280</v>
      </c>
      <c r="V68" s="304"/>
      <c r="W68" s="317"/>
      <c r="X68" s="317"/>
      <c r="Y68" s="317"/>
      <c r="Z68" s="317"/>
      <c r="AA68" s="316"/>
      <c r="AB68" s="316"/>
      <c r="AC68" s="317"/>
      <c r="AD68" s="317"/>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row>
    <row r="69" spans="1:65" s="65" customFormat="1" ht="84.75" customHeight="1">
      <c r="A69" s="320" t="s">
        <v>1184</v>
      </c>
      <c r="B69" s="320" t="s">
        <v>1396</v>
      </c>
      <c r="C69" s="337" t="s">
        <v>1336</v>
      </c>
      <c r="D69" s="320" t="s">
        <v>1190</v>
      </c>
      <c r="E69" s="325"/>
      <c r="F69" s="325"/>
      <c r="G69" s="325"/>
      <c r="H69" s="325">
        <v>1</v>
      </c>
      <c r="I69" s="325"/>
      <c r="J69" s="325"/>
      <c r="K69" s="325"/>
      <c r="L69" s="325">
        <v>1</v>
      </c>
      <c r="M69" s="325"/>
      <c r="N69" s="325"/>
      <c r="O69" s="325"/>
      <c r="P69" s="325">
        <v>1</v>
      </c>
      <c r="Q69" s="275">
        <f>SUM(E69:P69)</f>
        <v>3</v>
      </c>
      <c r="R69" s="320" t="s">
        <v>1141</v>
      </c>
      <c r="S69" s="320" t="s">
        <v>1133</v>
      </c>
      <c r="T69" s="320"/>
      <c r="U69" s="326" t="s">
        <v>1295</v>
      </c>
      <c r="V69" s="304"/>
      <c r="W69" s="317"/>
      <c r="X69" s="317"/>
      <c r="Y69" s="317"/>
      <c r="Z69" s="317"/>
      <c r="AA69" s="316"/>
      <c r="AB69" s="316"/>
      <c r="AC69" s="317"/>
      <c r="AD69" s="317"/>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row>
    <row r="70" spans="1:65" s="65" customFormat="1" ht="84.75" customHeight="1">
      <c r="A70" s="320" t="s">
        <v>1184</v>
      </c>
      <c r="B70" s="320" t="s">
        <v>1396</v>
      </c>
      <c r="C70" s="337" t="s">
        <v>1337</v>
      </c>
      <c r="D70" s="326" t="s">
        <v>1401</v>
      </c>
      <c r="E70" s="327"/>
      <c r="F70" s="327"/>
      <c r="G70" s="327"/>
      <c r="H70" s="327"/>
      <c r="I70" s="327"/>
      <c r="J70" s="327">
        <v>1</v>
      </c>
      <c r="K70" s="327"/>
      <c r="L70" s="327"/>
      <c r="M70" s="327"/>
      <c r="N70" s="327"/>
      <c r="O70" s="327"/>
      <c r="P70" s="327">
        <v>1</v>
      </c>
      <c r="Q70" s="275">
        <f>SUM(E70:P70)</f>
        <v>2</v>
      </c>
      <c r="R70" s="320" t="s">
        <v>1132</v>
      </c>
      <c r="S70" s="320"/>
      <c r="T70" s="320"/>
      <c r="U70" s="320" t="s">
        <v>1295</v>
      </c>
      <c r="V70" s="304"/>
      <c r="W70" s="317"/>
      <c r="X70" s="317"/>
      <c r="Y70" s="317"/>
      <c r="Z70" s="317"/>
      <c r="AA70" s="316"/>
      <c r="AB70" s="316"/>
      <c r="AC70" s="317"/>
      <c r="AD70" s="317"/>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4"/>
      <c r="BJ70" s="304"/>
      <c r="BK70" s="304"/>
      <c r="BL70" s="304"/>
      <c r="BM70" s="304"/>
    </row>
    <row r="71" spans="1:65" s="65" customFormat="1" ht="84.75" customHeight="1">
      <c r="A71" s="320" t="s">
        <v>1184</v>
      </c>
      <c r="B71" s="326" t="s">
        <v>1255</v>
      </c>
      <c r="C71" s="338" t="s">
        <v>1246</v>
      </c>
      <c r="D71" s="363" t="s">
        <v>1402</v>
      </c>
      <c r="E71" s="364"/>
      <c r="F71" s="364"/>
      <c r="G71" s="364"/>
      <c r="H71" s="364"/>
      <c r="I71" s="364"/>
      <c r="J71" s="364"/>
      <c r="K71" s="364"/>
      <c r="L71" s="364"/>
      <c r="M71" s="364"/>
      <c r="N71" s="364"/>
      <c r="O71" s="364"/>
      <c r="P71" s="364"/>
      <c r="Q71" s="362">
        <f t="shared" si="2"/>
        <v>0</v>
      </c>
      <c r="R71" s="360" t="s">
        <v>1147</v>
      </c>
      <c r="S71" s="360"/>
      <c r="T71" s="360"/>
      <c r="U71" s="363" t="s">
        <v>1287</v>
      </c>
      <c r="V71" s="304"/>
      <c r="W71" s="317"/>
      <c r="X71" s="317"/>
      <c r="Y71" s="317"/>
      <c r="Z71" s="317"/>
      <c r="AA71" s="316"/>
      <c r="AB71" s="316"/>
      <c r="AC71" s="317"/>
      <c r="AD71" s="317"/>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304"/>
      <c r="BD71" s="304"/>
      <c r="BE71" s="304"/>
      <c r="BF71" s="304"/>
      <c r="BG71" s="304"/>
      <c r="BH71" s="304"/>
      <c r="BI71" s="304"/>
      <c r="BJ71" s="304"/>
      <c r="BK71" s="304"/>
      <c r="BL71" s="304"/>
      <c r="BM71" s="304"/>
    </row>
    <row r="72" spans="1:65" s="65" customFormat="1" ht="84.75" customHeight="1">
      <c r="A72" s="320" t="s">
        <v>1184</v>
      </c>
      <c r="B72" s="320" t="s">
        <v>1247</v>
      </c>
      <c r="C72" s="337" t="s">
        <v>1338</v>
      </c>
      <c r="D72" s="320" t="s">
        <v>1201</v>
      </c>
      <c r="E72" s="325">
        <v>1</v>
      </c>
      <c r="F72" s="325"/>
      <c r="H72" s="325">
        <v>1</v>
      </c>
      <c r="I72" s="325"/>
      <c r="K72" s="325">
        <v>1</v>
      </c>
      <c r="L72" s="325"/>
      <c r="N72" s="325">
        <v>1</v>
      </c>
      <c r="O72" s="325"/>
      <c r="P72" s="325"/>
      <c r="Q72" s="275">
        <f>SUM(E72:P72)</f>
        <v>4</v>
      </c>
      <c r="R72" s="320" t="s">
        <v>1140</v>
      </c>
      <c r="S72" s="320"/>
      <c r="T72" s="320"/>
      <c r="U72" s="320" t="s">
        <v>1302</v>
      </c>
      <c r="V72" s="304"/>
      <c r="W72" s="317"/>
      <c r="X72" s="317"/>
      <c r="Y72" s="317"/>
      <c r="Z72" s="317"/>
      <c r="AA72" s="316"/>
      <c r="AB72" s="316"/>
      <c r="AC72" s="317"/>
      <c r="AD72" s="317"/>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c r="BH72" s="304"/>
      <c r="BI72" s="304"/>
      <c r="BJ72" s="304"/>
      <c r="BK72" s="304"/>
      <c r="BL72" s="304"/>
      <c r="BM72" s="304"/>
    </row>
    <row r="73" spans="1:65" s="65" customFormat="1" ht="84.75" customHeight="1">
      <c r="A73" s="320" t="s">
        <v>1184</v>
      </c>
      <c r="B73" s="320" t="s">
        <v>1247</v>
      </c>
      <c r="C73" s="337" t="s">
        <v>1339</v>
      </c>
      <c r="D73" s="326" t="s">
        <v>1200</v>
      </c>
      <c r="E73" s="327"/>
      <c r="F73" s="327"/>
      <c r="G73" s="327"/>
      <c r="H73" s="327"/>
      <c r="I73" s="327"/>
      <c r="J73" s="327"/>
      <c r="K73" s="327"/>
      <c r="L73" s="327"/>
      <c r="M73" s="327">
        <v>1</v>
      </c>
      <c r="N73" s="327"/>
      <c r="O73" s="327"/>
      <c r="P73" s="327"/>
      <c r="Q73" s="275">
        <f t="shared" si="2"/>
        <v>1</v>
      </c>
      <c r="R73" s="320" t="s">
        <v>1140</v>
      </c>
      <c r="S73" s="320"/>
      <c r="T73" s="320"/>
      <c r="U73" s="326" t="s">
        <v>1302</v>
      </c>
      <c r="V73" s="304"/>
      <c r="W73" s="317"/>
      <c r="X73" s="317"/>
      <c r="Y73" s="317"/>
      <c r="Z73" s="317"/>
      <c r="AA73" s="316"/>
      <c r="AB73" s="316"/>
      <c r="AC73" s="317"/>
      <c r="AD73" s="317"/>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4"/>
      <c r="BL73" s="304"/>
      <c r="BM73" s="304"/>
    </row>
    <row r="74" spans="1:65" s="65" customFormat="1" ht="84.75" customHeight="1">
      <c r="A74" s="320" t="s">
        <v>1184</v>
      </c>
      <c r="B74" s="320" t="s">
        <v>1248</v>
      </c>
      <c r="C74" s="337" t="s">
        <v>1340</v>
      </c>
      <c r="D74" s="320" t="s">
        <v>1191</v>
      </c>
      <c r="E74" s="325">
        <v>1</v>
      </c>
      <c r="F74" s="325">
        <v>1</v>
      </c>
      <c r="G74" s="325">
        <v>1</v>
      </c>
      <c r="H74" s="325">
        <v>1</v>
      </c>
      <c r="I74" s="325">
        <v>1</v>
      </c>
      <c r="J74" s="325">
        <v>1</v>
      </c>
      <c r="K74" s="325">
        <v>1</v>
      </c>
      <c r="L74" s="325">
        <v>1</v>
      </c>
      <c r="M74" s="325">
        <v>1</v>
      </c>
      <c r="N74" s="325">
        <v>1</v>
      </c>
      <c r="O74" s="325">
        <v>1</v>
      </c>
      <c r="P74" s="325">
        <v>1</v>
      </c>
      <c r="Q74" s="275">
        <f t="shared" si="2"/>
        <v>12</v>
      </c>
      <c r="R74" s="320" t="s">
        <v>1147</v>
      </c>
      <c r="S74" s="320"/>
      <c r="T74" s="320"/>
      <c r="U74" s="326" t="s">
        <v>1301</v>
      </c>
      <c r="V74" s="304"/>
      <c r="W74" s="317"/>
      <c r="X74" s="317"/>
      <c r="Y74" s="317"/>
      <c r="Z74" s="317"/>
      <c r="AA74" s="316"/>
      <c r="AB74" s="316"/>
      <c r="AC74" s="317"/>
      <c r="AD74" s="317"/>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row>
    <row r="75" spans="1:65" s="65" customFormat="1" ht="84.75" customHeight="1">
      <c r="A75" s="320" t="s">
        <v>1184</v>
      </c>
      <c r="B75" s="320" t="s">
        <v>1248</v>
      </c>
      <c r="C75" s="337" t="s">
        <v>1341</v>
      </c>
      <c r="D75" s="320" t="s">
        <v>1192</v>
      </c>
      <c r="E75" s="325"/>
      <c r="F75" s="325"/>
      <c r="G75" s="325">
        <v>1</v>
      </c>
      <c r="H75" s="325"/>
      <c r="I75" s="325"/>
      <c r="J75" s="325"/>
      <c r="K75" s="325">
        <v>1</v>
      </c>
      <c r="L75" s="325"/>
      <c r="M75" s="325"/>
      <c r="N75" s="325"/>
      <c r="O75" s="325">
        <v>1</v>
      </c>
      <c r="P75" s="325"/>
      <c r="Q75" s="275">
        <f t="shared" si="2"/>
        <v>3</v>
      </c>
      <c r="R75" s="320" t="s">
        <v>1141</v>
      </c>
      <c r="S75" s="320" t="s">
        <v>1133</v>
      </c>
      <c r="T75" s="320"/>
      <c r="U75" s="320" t="s">
        <v>1301</v>
      </c>
      <c r="V75" s="304"/>
      <c r="W75" s="317"/>
      <c r="X75" s="317"/>
      <c r="Y75" s="317"/>
      <c r="Z75" s="317"/>
      <c r="AA75" s="316"/>
      <c r="AB75" s="316"/>
      <c r="AC75" s="317"/>
      <c r="AD75" s="317"/>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row>
    <row r="76" spans="1:65" s="65" customFormat="1" ht="84.75" customHeight="1">
      <c r="A76" s="320" t="s">
        <v>1184</v>
      </c>
      <c r="B76" s="320" t="s">
        <v>1248</v>
      </c>
      <c r="C76" s="337" t="s">
        <v>1342</v>
      </c>
      <c r="D76" s="320" t="s">
        <v>1193</v>
      </c>
      <c r="E76" s="325">
        <v>1</v>
      </c>
      <c r="F76" s="325"/>
      <c r="G76" s="325"/>
      <c r="H76" s="325">
        <v>1</v>
      </c>
      <c r="I76" s="325"/>
      <c r="K76" s="325">
        <v>1</v>
      </c>
      <c r="L76" s="325"/>
      <c r="N76" s="325">
        <v>1</v>
      </c>
      <c r="O76" s="325"/>
      <c r="P76" s="325"/>
      <c r="Q76" s="275">
        <f t="shared" si="2"/>
        <v>4</v>
      </c>
      <c r="R76" s="320" t="s">
        <v>1132</v>
      </c>
      <c r="S76" s="320"/>
      <c r="T76" s="320"/>
      <c r="U76" s="326" t="s">
        <v>1301</v>
      </c>
      <c r="V76" s="304"/>
      <c r="W76" s="317"/>
      <c r="X76" s="317"/>
      <c r="Y76" s="317"/>
      <c r="Z76" s="317"/>
      <c r="AA76" s="316"/>
      <c r="AB76" s="316"/>
      <c r="AC76" s="317"/>
      <c r="AD76" s="317"/>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4"/>
    </row>
    <row r="77" spans="1:65" s="65" customFormat="1" ht="86.25" customHeight="1">
      <c r="A77" s="320" t="s">
        <v>1184</v>
      </c>
      <c r="B77" s="320" t="s">
        <v>1250</v>
      </c>
      <c r="C77" s="337" t="s">
        <v>1375</v>
      </c>
      <c r="D77" s="320" t="s">
        <v>1251</v>
      </c>
      <c r="E77" s="325"/>
      <c r="F77" s="325">
        <v>1</v>
      </c>
      <c r="G77" s="325"/>
      <c r="H77" s="325"/>
      <c r="I77" s="325"/>
      <c r="J77" s="325"/>
      <c r="K77" s="325"/>
      <c r="L77" s="325"/>
      <c r="M77" s="325"/>
      <c r="N77" s="325"/>
      <c r="O77" s="325"/>
      <c r="P77" s="325"/>
      <c r="Q77" s="275">
        <f t="shared" si="2"/>
        <v>1</v>
      </c>
      <c r="R77" s="320" t="s">
        <v>1136</v>
      </c>
      <c r="S77" s="320"/>
      <c r="T77" s="320"/>
      <c r="U77" s="326" t="s">
        <v>1311</v>
      </c>
      <c r="V77" s="304"/>
      <c r="W77" s="317"/>
      <c r="X77" s="317"/>
      <c r="Y77" s="317"/>
      <c r="Z77" s="317"/>
      <c r="AA77" s="316"/>
      <c r="AB77" s="316"/>
      <c r="AC77" s="317"/>
      <c r="AD77" s="317"/>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row>
    <row r="78" spans="1:65" s="65" customFormat="1" ht="83.25" customHeight="1">
      <c r="A78" s="320" t="s">
        <v>1184</v>
      </c>
      <c r="B78" s="320" t="s">
        <v>1250</v>
      </c>
      <c r="C78" s="337" t="s">
        <v>1376</v>
      </c>
      <c r="D78" s="320" t="s">
        <v>1252</v>
      </c>
      <c r="E78" s="325"/>
      <c r="F78" s="325"/>
      <c r="G78" s="325"/>
      <c r="H78" s="325"/>
      <c r="I78" s="325">
        <v>1</v>
      </c>
      <c r="J78" s="325"/>
      <c r="K78" s="325"/>
      <c r="L78" s="325">
        <v>1</v>
      </c>
      <c r="M78" s="325"/>
      <c r="N78" s="325"/>
      <c r="O78" s="325">
        <v>1</v>
      </c>
      <c r="P78" s="325"/>
      <c r="Q78" s="275">
        <f t="shared" si="2"/>
        <v>3</v>
      </c>
      <c r="R78" s="320" t="s">
        <v>1132</v>
      </c>
      <c r="S78" s="320"/>
      <c r="T78" s="320"/>
      <c r="U78" s="326" t="s">
        <v>1311</v>
      </c>
      <c r="V78" s="304"/>
      <c r="W78" s="317"/>
      <c r="X78" s="317"/>
      <c r="Y78" s="317"/>
      <c r="Z78" s="317"/>
      <c r="AA78" s="316"/>
      <c r="AB78" s="316"/>
      <c r="AC78" s="317"/>
      <c r="AD78" s="317"/>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row>
    <row r="79" spans="1:65" s="65" customFormat="1" ht="83.25" customHeight="1">
      <c r="A79" s="320" t="s">
        <v>1184</v>
      </c>
      <c r="B79" s="320" t="s">
        <v>1253</v>
      </c>
      <c r="C79" s="338" t="s">
        <v>1343</v>
      </c>
      <c r="D79" s="320" t="s">
        <v>1403</v>
      </c>
      <c r="E79" s="325"/>
      <c r="F79" s="325"/>
      <c r="G79" s="325"/>
      <c r="H79" s="325"/>
      <c r="I79" s="325"/>
      <c r="J79" s="325"/>
      <c r="K79" s="325"/>
      <c r="L79" s="325"/>
      <c r="M79" s="325"/>
      <c r="N79" s="325"/>
      <c r="O79" s="325">
        <v>1</v>
      </c>
      <c r="P79" s="325"/>
      <c r="Q79" s="275">
        <f t="shared" si="2"/>
        <v>1</v>
      </c>
      <c r="R79" s="320" t="s">
        <v>1136</v>
      </c>
      <c r="S79" s="320"/>
      <c r="T79" s="320"/>
      <c r="U79" s="326" t="s">
        <v>1312</v>
      </c>
      <c r="V79" s="304"/>
      <c r="W79" s="317"/>
      <c r="X79" s="317"/>
      <c r="Y79" s="317"/>
      <c r="Z79" s="317"/>
      <c r="AA79" s="316"/>
      <c r="AB79" s="316"/>
      <c r="AC79" s="317"/>
      <c r="AD79" s="317"/>
      <c r="AE79" s="304"/>
      <c r="AF79" s="304"/>
      <c r="AG79" s="304"/>
      <c r="AH79" s="304"/>
      <c r="AI79" s="304"/>
      <c r="AJ79" s="304"/>
      <c r="AK79" s="304"/>
      <c r="AL79" s="304"/>
      <c r="AM79" s="304"/>
      <c r="AN79" s="304"/>
      <c r="AO79" s="304"/>
      <c r="AP79" s="304"/>
      <c r="AQ79" s="304"/>
      <c r="AR79" s="304"/>
      <c r="AS79" s="304"/>
      <c r="AT79" s="304"/>
      <c r="AU79" s="304"/>
      <c r="AV79" s="304"/>
      <c r="AW79" s="304"/>
      <c r="AX79" s="304"/>
      <c r="AY79" s="304"/>
      <c r="AZ79" s="304"/>
      <c r="BA79" s="304"/>
      <c r="BB79" s="304"/>
      <c r="BC79" s="304"/>
      <c r="BD79" s="304"/>
      <c r="BE79" s="304"/>
      <c r="BF79" s="304"/>
      <c r="BG79" s="304"/>
      <c r="BH79" s="304"/>
      <c r="BI79" s="304"/>
      <c r="BJ79" s="304"/>
      <c r="BK79" s="304"/>
      <c r="BL79" s="304"/>
      <c r="BM79" s="304"/>
    </row>
    <row r="80" spans="1:65" s="65" customFormat="1" ht="83.25" customHeight="1">
      <c r="A80" s="320" t="s">
        <v>1184</v>
      </c>
      <c r="B80" s="320" t="s">
        <v>1253</v>
      </c>
      <c r="C80" s="338" t="s">
        <v>1344</v>
      </c>
      <c r="D80" s="320" t="s">
        <v>1254</v>
      </c>
      <c r="E80" s="325">
        <v>1</v>
      </c>
      <c r="F80" s="325"/>
      <c r="H80" s="325">
        <v>1</v>
      </c>
      <c r="I80" s="325"/>
      <c r="K80" s="325">
        <v>1</v>
      </c>
      <c r="L80" s="325"/>
      <c r="N80" s="325">
        <v>1</v>
      </c>
      <c r="O80" s="325"/>
      <c r="P80" s="325"/>
      <c r="Q80" s="275">
        <f>SUM(E80:P80)</f>
        <v>4</v>
      </c>
      <c r="R80" s="320" t="s">
        <v>1132</v>
      </c>
      <c r="S80" s="320"/>
      <c r="T80" s="320"/>
      <c r="U80" s="320" t="s">
        <v>1313</v>
      </c>
      <c r="V80" s="304"/>
      <c r="W80" s="317"/>
      <c r="X80" s="317"/>
      <c r="Y80" s="317"/>
      <c r="Z80" s="317"/>
      <c r="AA80" s="316"/>
      <c r="AB80" s="316"/>
      <c r="AC80" s="317"/>
      <c r="AD80" s="317"/>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row>
    <row r="81" spans="1:65" s="65" customFormat="1" ht="85.5" customHeight="1">
      <c r="A81" s="320" t="s">
        <v>1185</v>
      </c>
      <c r="B81" s="326" t="s">
        <v>1256</v>
      </c>
      <c r="C81" s="338" t="s">
        <v>1380</v>
      </c>
      <c r="D81" s="326" t="s">
        <v>1257</v>
      </c>
      <c r="E81" s="327">
        <v>1</v>
      </c>
      <c r="F81" s="327"/>
      <c r="G81" s="449"/>
      <c r="H81" s="327">
        <v>1</v>
      </c>
      <c r="I81" s="327"/>
      <c r="J81" s="449"/>
      <c r="K81" s="327">
        <v>1</v>
      </c>
      <c r="L81" s="327"/>
      <c r="M81" s="449"/>
      <c r="N81" s="327">
        <v>1</v>
      </c>
      <c r="O81" s="327"/>
      <c r="P81" s="327"/>
      <c r="Q81" s="275">
        <f>SUM(E81:P81)</f>
        <v>4</v>
      </c>
      <c r="R81" s="320" t="s">
        <v>1147</v>
      </c>
      <c r="S81" s="320"/>
      <c r="T81" s="320" t="s">
        <v>1143</v>
      </c>
      <c r="U81" s="326" t="s">
        <v>1314</v>
      </c>
      <c r="V81" s="304"/>
      <c r="W81" s="317"/>
      <c r="X81" s="317"/>
      <c r="Y81" s="317"/>
      <c r="Z81" s="317"/>
      <c r="AA81" s="316"/>
      <c r="AB81" s="316"/>
      <c r="AC81" s="317"/>
      <c r="AD81" s="317"/>
      <c r="AE81" s="304"/>
      <c r="AF81" s="304"/>
      <c r="AG81" s="304"/>
      <c r="AH81" s="304"/>
      <c r="AI81" s="304"/>
      <c r="AJ81" s="304"/>
      <c r="AK81" s="304"/>
      <c r="AL81" s="304"/>
      <c r="AM81" s="304"/>
      <c r="AN81" s="304"/>
      <c r="AO81" s="304"/>
      <c r="AP81" s="304"/>
      <c r="AQ81" s="304"/>
      <c r="AR81" s="304"/>
      <c r="AS81" s="304"/>
      <c r="AT81" s="304"/>
      <c r="AU81" s="304"/>
      <c r="AV81" s="304"/>
      <c r="AW81" s="304"/>
      <c r="AX81" s="304"/>
      <c r="AY81" s="304"/>
      <c r="AZ81" s="304"/>
      <c r="BA81" s="304"/>
      <c r="BB81" s="304"/>
      <c r="BC81" s="304"/>
      <c r="BD81" s="304"/>
      <c r="BE81" s="304"/>
      <c r="BF81" s="304"/>
      <c r="BG81" s="304"/>
      <c r="BH81" s="304"/>
      <c r="BI81" s="304"/>
      <c r="BJ81" s="304"/>
      <c r="BK81" s="304"/>
      <c r="BL81" s="304"/>
      <c r="BM81" s="304"/>
    </row>
    <row r="82" spans="1:65" s="65" customFormat="1" ht="86.25" customHeight="1">
      <c r="A82" s="320" t="s">
        <v>1185</v>
      </c>
      <c r="B82" s="326" t="s">
        <v>1258</v>
      </c>
      <c r="C82" s="338" t="s">
        <v>1345</v>
      </c>
      <c r="D82" s="320" t="s">
        <v>1194</v>
      </c>
      <c r="E82" s="325">
        <v>1</v>
      </c>
      <c r="F82" s="325"/>
      <c r="H82" s="448">
        <v>1</v>
      </c>
      <c r="I82" s="448"/>
      <c r="K82" s="325">
        <v>1</v>
      </c>
      <c r="L82" s="325"/>
      <c r="N82" s="325">
        <v>1</v>
      </c>
      <c r="O82" s="325"/>
      <c r="P82" s="325"/>
      <c r="Q82" s="275">
        <f>SUM(E82:P82)</f>
        <v>4</v>
      </c>
      <c r="R82" s="320" t="s">
        <v>1132</v>
      </c>
      <c r="S82" s="320"/>
      <c r="T82" s="320"/>
      <c r="U82" s="326" t="s">
        <v>1303</v>
      </c>
      <c r="V82" s="304"/>
      <c r="W82" s="317"/>
      <c r="X82" s="317"/>
      <c r="Y82" s="317"/>
      <c r="Z82" s="317"/>
      <c r="AA82" s="316"/>
      <c r="AB82" s="316"/>
      <c r="AC82" s="317"/>
      <c r="AD82" s="317"/>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304"/>
      <c r="BB82" s="304"/>
      <c r="BC82" s="304"/>
      <c r="BD82" s="304"/>
      <c r="BE82" s="304"/>
      <c r="BF82" s="304"/>
      <c r="BG82" s="304"/>
      <c r="BH82" s="304"/>
      <c r="BI82" s="304"/>
      <c r="BJ82" s="304"/>
      <c r="BK82" s="304"/>
      <c r="BL82" s="304"/>
      <c r="BM82" s="304"/>
    </row>
    <row r="83" spans="1:65" s="65" customFormat="1" ht="86.25" customHeight="1">
      <c r="A83" s="320" t="s">
        <v>1185</v>
      </c>
      <c r="B83" s="326" t="s">
        <v>1258</v>
      </c>
      <c r="C83" s="338" t="s">
        <v>1346</v>
      </c>
      <c r="D83" s="326" t="s">
        <v>1404</v>
      </c>
      <c r="E83" s="327">
        <v>1</v>
      </c>
      <c r="F83" s="327"/>
      <c r="G83" s="449"/>
      <c r="H83" s="327">
        <v>1</v>
      </c>
      <c r="I83" s="327"/>
      <c r="J83" s="449"/>
      <c r="K83" s="327">
        <v>1</v>
      </c>
      <c r="L83" s="327"/>
      <c r="M83" s="327"/>
      <c r="N83" s="327">
        <v>1</v>
      </c>
      <c r="O83" s="327"/>
      <c r="P83" s="327"/>
      <c r="Q83" s="275">
        <f>SUM(E83:P83)</f>
        <v>4</v>
      </c>
      <c r="R83" s="320" t="s">
        <v>1132</v>
      </c>
      <c r="S83" s="320"/>
      <c r="T83" s="320"/>
      <c r="U83" s="326" t="s">
        <v>1303</v>
      </c>
      <c r="V83" s="304"/>
      <c r="W83" s="317"/>
      <c r="X83" s="317"/>
      <c r="Y83" s="317"/>
      <c r="Z83" s="317"/>
      <c r="AA83" s="316"/>
      <c r="AB83" s="316"/>
      <c r="AC83" s="317"/>
      <c r="AD83" s="317"/>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row>
    <row r="84" spans="1:65" s="65" customFormat="1" ht="80.25" customHeight="1">
      <c r="A84" s="320" t="s">
        <v>1185</v>
      </c>
      <c r="B84" s="326" t="s">
        <v>1258</v>
      </c>
      <c r="C84" s="337" t="s">
        <v>1347</v>
      </c>
      <c r="D84" s="320" t="s">
        <v>1405</v>
      </c>
      <c r="E84" s="325">
        <v>1</v>
      </c>
      <c r="F84" s="325"/>
      <c r="H84" s="325">
        <v>1</v>
      </c>
      <c r="I84" s="325"/>
      <c r="J84" s="325"/>
      <c r="K84" s="325">
        <v>1</v>
      </c>
      <c r="L84" s="325"/>
      <c r="N84" s="325">
        <v>1</v>
      </c>
      <c r="O84" s="325"/>
      <c r="P84" s="325"/>
      <c r="Q84" s="275">
        <f>SUM(E84:P84)</f>
        <v>4</v>
      </c>
      <c r="R84" s="320" t="s">
        <v>1132</v>
      </c>
      <c r="S84" s="320"/>
      <c r="T84" s="320"/>
      <c r="U84" s="326" t="s">
        <v>1303</v>
      </c>
      <c r="V84" s="304"/>
      <c r="W84" s="317"/>
      <c r="X84" s="317"/>
      <c r="Y84" s="317"/>
      <c r="Z84" s="317"/>
      <c r="AA84" s="316"/>
      <c r="AB84" s="316"/>
      <c r="AC84" s="317"/>
      <c r="AD84" s="317"/>
      <c r="AE84" s="304"/>
      <c r="AF84" s="304"/>
      <c r="AG84" s="304"/>
      <c r="AH84" s="304"/>
      <c r="AI84" s="304"/>
      <c r="AJ84" s="304"/>
      <c r="AK84" s="304"/>
      <c r="AL84" s="304"/>
      <c r="AM84" s="304"/>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c r="BL84" s="304"/>
      <c r="BM84" s="304"/>
    </row>
    <row r="85" spans="1:65" s="65" customFormat="1" ht="80.25" customHeight="1">
      <c r="A85" s="320" t="s">
        <v>1185</v>
      </c>
      <c r="B85" s="326" t="s">
        <v>1258</v>
      </c>
      <c r="C85" s="337" t="s">
        <v>1348</v>
      </c>
      <c r="D85" s="326" t="s">
        <v>1259</v>
      </c>
      <c r="E85" s="327">
        <v>1</v>
      </c>
      <c r="F85" s="327">
        <v>1</v>
      </c>
      <c r="G85" s="327">
        <v>1</v>
      </c>
      <c r="H85" s="327">
        <v>1</v>
      </c>
      <c r="I85" s="327">
        <v>1</v>
      </c>
      <c r="J85" s="327">
        <v>1</v>
      </c>
      <c r="K85" s="327">
        <v>1</v>
      </c>
      <c r="L85" s="327">
        <v>1</v>
      </c>
      <c r="M85" s="327">
        <v>1</v>
      </c>
      <c r="N85" s="327">
        <v>1</v>
      </c>
      <c r="O85" s="327">
        <v>1</v>
      </c>
      <c r="P85" s="327">
        <v>1</v>
      </c>
      <c r="Q85" s="275">
        <f t="shared" si="2"/>
        <v>12</v>
      </c>
      <c r="R85" s="320"/>
      <c r="S85" s="320"/>
      <c r="T85" s="320" t="s">
        <v>1266</v>
      </c>
      <c r="U85" s="326" t="s">
        <v>1303</v>
      </c>
      <c r="V85" s="304"/>
      <c r="W85" s="317"/>
      <c r="X85" s="317"/>
      <c r="Y85" s="317"/>
      <c r="Z85" s="317"/>
      <c r="AA85" s="316"/>
      <c r="AB85" s="316"/>
      <c r="AC85" s="317"/>
      <c r="AD85" s="317"/>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row>
    <row r="86" spans="1:65" s="65" customFormat="1" ht="80.25" customHeight="1">
      <c r="A86" s="320" t="s">
        <v>1185</v>
      </c>
      <c r="B86" s="326" t="s">
        <v>1258</v>
      </c>
      <c r="C86" s="338" t="s">
        <v>1349</v>
      </c>
      <c r="D86" s="326" t="s">
        <v>1195</v>
      </c>
      <c r="E86" s="327">
        <v>1</v>
      </c>
      <c r="F86" s="327"/>
      <c r="H86" s="327">
        <v>1</v>
      </c>
      <c r="I86" s="327"/>
      <c r="K86" s="327">
        <v>1</v>
      </c>
      <c r="L86" s="327"/>
      <c r="N86" s="327">
        <v>1</v>
      </c>
      <c r="O86" s="327"/>
      <c r="P86" s="327"/>
      <c r="Q86" s="275">
        <f>SUM(E86:P86)</f>
        <v>4</v>
      </c>
      <c r="R86" s="320" t="s">
        <v>1132</v>
      </c>
      <c r="S86" s="320"/>
      <c r="T86" s="320"/>
      <c r="U86" s="326" t="s">
        <v>1303</v>
      </c>
      <c r="V86" s="304"/>
      <c r="W86" s="317"/>
      <c r="X86" s="317"/>
      <c r="Y86" s="317"/>
      <c r="Z86" s="317"/>
      <c r="AA86" s="316"/>
      <c r="AB86" s="316"/>
      <c r="AC86" s="317"/>
      <c r="AD86" s="317"/>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row>
    <row r="87" spans="1:65" s="65" customFormat="1" ht="80.25" customHeight="1">
      <c r="A87" s="320" t="s">
        <v>1185</v>
      </c>
      <c r="B87" s="326" t="s">
        <v>1258</v>
      </c>
      <c r="C87" s="338" t="s">
        <v>1350</v>
      </c>
      <c r="D87" s="320" t="s">
        <v>1260</v>
      </c>
      <c r="E87" s="325"/>
      <c r="F87" s="325">
        <v>1</v>
      </c>
      <c r="G87" s="325"/>
      <c r="H87" s="325"/>
      <c r="I87" s="325"/>
      <c r="J87" s="325"/>
      <c r="K87" s="325"/>
      <c r="L87" s="325"/>
      <c r="M87" s="325"/>
      <c r="N87" s="325"/>
      <c r="O87" s="325"/>
      <c r="P87" s="325"/>
      <c r="Q87" s="275">
        <f t="shared" si="2"/>
        <v>1</v>
      </c>
      <c r="R87" s="320" t="s">
        <v>1132</v>
      </c>
      <c r="S87" s="320"/>
      <c r="T87" s="320"/>
      <c r="U87" s="320" t="s">
        <v>1303</v>
      </c>
      <c r="V87" s="304"/>
      <c r="W87" s="317"/>
      <c r="X87" s="317"/>
      <c r="Y87" s="317"/>
      <c r="Z87" s="317"/>
      <c r="AA87" s="316"/>
      <c r="AB87" s="316"/>
      <c r="AC87" s="317"/>
      <c r="AD87" s="317"/>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304"/>
      <c r="BA87" s="304"/>
      <c r="BB87" s="304"/>
      <c r="BC87" s="304"/>
      <c r="BD87" s="304"/>
      <c r="BE87" s="304"/>
      <c r="BF87" s="304"/>
      <c r="BG87" s="304"/>
      <c r="BH87" s="304"/>
      <c r="BI87" s="304"/>
      <c r="BJ87" s="304"/>
      <c r="BK87" s="304"/>
      <c r="BL87" s="304"/>
      <c r="BM87" s="304"/>
    </row>
    <row r="88" spans="1:65" s="65" customFormat="1" ht="72" customHeight="1">
      <c r="A88" s="320" t="s">
        <v>1185</v>
      </c>
      <c r="B88" s="326" t="s">
        <v>1258</v>
      </c>
      <c r="C88" s="338" t="s">
        <v>1351</v>
      </c>
      <c r="D88" s="326" t="s">
        <v>1261</v>
      </c>
      <c r="E88" s="327"/>
      <c r="F88" s="327"/>
      <c r="G88" s="327">
        <v>1</v>
      </c>
      <c r="H88" s="327"/>
      <c r="I88" s="327"/>
      <c r="J88" s="327"/>
      <c r="K88" s="327"/>
      <c r="L88" s="327"/>
      <c r="M88" s="327"/>
      <c r="N88" s="327"/>
      <c r="O88" s="327"/>
      <c r="P88" s="327"/>
      <c r="Q88" s="275">
        <f t="shared" si="2"/>
        <v>1</v>
      </c>
      <c r="R88" s="320" t="s">
        <v>1136</v>
      </c>
      <c r="S88" s="320"/>
      <c r="T88" s="320"/>
      <c r="U88" s="326" t="s">
        <v>1303</v>
      </c>
      <c r="V88" s="304"/>
      <c r="W88" s="317"/>
      <c r="X88" s="317"/>
      <c r="Y88" s="317"/>
      <c r="Z88" s="317"/>
      <c r="AA88" s="316"/>
      <c r="AB88" s="316"/>
      <c r="AC88" s="317"/>
      <c r="AD88" s="317"/>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row>
    <row r="89" spans="1:65" s="65" customFormat="1" ht="72" customHeight="1">
      <c r="A89" s="320" t="s">
        <v>1185</v>
      </c>
      <c r="B89" s="326" t="s">
        <v>1258</v>
      </c>
      <c r="C89" s="338" t="s">
        <v>1352</v>
      </c>
      <c r="D89" s="320" t="s">
        <v>1262</v>
      </c>
      <c r="E89" s="325"/>
      <c r="F89" s="325"/>
      <c r="G89" s="325"/>
      <c r="H89" s="325"/>
      <c r="I89" s="325">
        <v>1</v>
      </c>
      <c r="J89" s="325"/>
      <c r="K89" s="325"/>
      <c r="L89" s="325">
        <v>1</v>
      </c>
      <c r="M89" s="325"/>
      <c r="N89" s="325"/>
      <c r="O89" s="325"/>
      <c r="P89" s="325">
        <v>1</v>
      </c>
      <c r="Q89" s="275">
        <f t="shared" si="2"/>
        <v>3</v>
      </c>
      <c r="R89" s="320" t="s">
        <v>1132</v>
      </c>
      <c r="S89" s="320"/>
      <c r="T89" s="320"/>
      <c r="U89" s="326" t="s">
        <v>1303</v>
      </c>
      <c r="V89" s="304"/>
      <c r="W89" s="317"/>
      <c r="X89" s="317"/>
      <c r="Y89" s="317"/>
      <c r="Z89" s="317"/>
      <c r="AA89" s="316"/>
      <c r="AB89" s="316"/>
      <c r="AC89" s="317"/>
      <c r="AD89" s="317"/>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row>
    <row r="90" spans="1:65" s="65" customFormat="1" ht="72" customHeight="1">
      <c r="A90" s="320" t="s">
        <v>1185</v>
      </c>
      <c r="B90" s="326" t="s">
        <v>1263</v>
      </c>
      <c r="C90" s="338" t="s">
        <v>1353</v>
      </c>
      <c r="D90" s="326" t="s">
        <v>1264</v>
      </c>
      <c r="E90" s="327">
        <v>1</v>
      </c>
      <c r="F90" s="327">
        <v>1</v>
      </c>
      <c r="G90" s="327">
        <v>1</v>
      </c>
      <c r="H90" s="327">
        <v>1</v>
      </c>
      <c r="I90" s="327">
        <v>1</v>
      </c>
      <c r="J90" s="327">
        <v>1</v>
      </c>
      <c r="K90" s="327">
        <v>1</v>
      </c>
      <c r="L90" s="327">
        <v>1</v>
      </c>
      <c r="M90" s="327">
        <v>1</v>
      </c>
      <c r="N90" s="327">
        <v>1</v>
      </c>
      <c r="O90" s="327">
        <v>1</v>
      </c>
      <c r="P90" s="327">
        <v>1</v>
      </c>
      <c r="Q90" s="275">
        <f t="shared" si="2"/>
        <v>12</v>
      </c>
      <c r="R90" s="320" t="s">
        <v>1132</v>
      </c>
      <c r="S90" s="320"/>
      <c r="T90" s="320"/>
      <c r="U90" s="326" t="s">
        <v>1315</v>
      </c>
      <c r="V90" s="304"/>
      <c r="W90" s="317"/>
      <c r="X90" s="317"/>
      <c r="Y90" s="317"/>
      <c r="Z90" s="317"/>
      <c r="AA90" s="316"/>
      <c r="AB90" s="316"/>
      <c r="AC90" s="317"/>
      <c r="AD90" s="317"/>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4"/>
      <c r="BJ90" s="304"/>
      <c r="BK90" s="304"/>
      <c r="BL90" s="304"/>
      <c r="BM90" s="304"/>
    </row>
    <row r="91" spans="1:65" s="65" customFormat="1" ht="72" customHeight="1">
      <c r="A91" s="320" t="s">
        <v>1185</v>
      </c>
      <c r="B91" s="326" t="s">
        <v>1263</v>
      </c>
      <c r="C91" s="337" t="s">
        <v>1354</v>
      </c>
      <c r="D91" s="320" t="s">
        <v>1406</v>
      </c>
      <c r="E91" s="325"/>
      <c r="F91" s="325">
        <v>1</v>
      </c>
      <c r="G91" s="325"/>
      <c r="H91" s="325"/>
      <c r="I91" s="325"/>
      <c r="J91" s="325"/>
      <c r="K91" s="325"/>
      <c r="L91" s="325"/>
      <c r="M91" s="325"/>
      <c r="N91" s="325"/>
      <c r="O91" s="325"/>
      <c r="P91" s="325"/>
      <c r="Q91" s="275">
        <f t="shared" si="2"/>
        <v>1</v>
      </c>
      <c r="R91" s="320" t="s">
        <v>1136</v>
      </c>
      <c r="S91" s="320"/>
      <c r="T91" s="320"/>
      <c r="U91" s="326" t="s">
        <v>1315</v>
      </c>
      <c r="V91" s="304"/>
      <c r="W91" s="317"/>
      <c r="X91" s="317"/>
      <c r="Y91" s="317"/>
      <c r="Z91" s="317"/>
      <c r="AA91" s="316"/>
      <c r="AB91" s="316"/>
      <c r="AC91" s="317"/>
      <c r="AD91" s="317"/>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row>
    <row r="92" spans="1:65" s="65" customFormat="1" ht="72" customHeight="1">
      <c r="A92" s="320" t="s">
        <v>1185</v>
      </c>
      <c r="B92" s="326" t="s">
        <v>1263</v>
      </c>
      <c r="C92" s="337" t="s">
        <v>1355</v>
      </c>
      <c r="D92" s="326" t="s">
        <v>1265</v>
      </c>
      <c r="E92" s="327">
        <v>1</v>
      </c>
      <c r="F92" s="327"/>
      <c r="H92" s="327">
        <v>1</v>
      </c>
      <c r="I92" s="327"/>
      <c r="K92" s="327">
        <v>1</v>
      </c>
      <c r="L92" s="327"/>
      <c r="N92" s="327">
        <v>1</v>
      </c>
      <c r="O92" s="327"/>
      <c r="P92" s="327"/>
      <c r="Q92" s="275">
        <f>SUM(E92:P92)</f>
        <v>4</v>
      </c>
      <c r="R92" s="320" t="s">
        <v>1132</v>
      </c>
      <c r="S92" s="320"/>
      <c r="T92" s="320"/>
      <c r="U92" s="326" t="s">
        <v>1315</v>
      </c>
      <c r="V92" s="304"/>
      <c r="W92" s="317"/>
      <c r="X92" s="317"/>
      <c r="Y92" s="317"/>
      <c r="Z92" s="317"/>
      <c r="AA92" s="316"/>
      <c r="AB92" s="316"/>
      <c r="AC92" s="317"/>
      <c r="AD92" s="317"/>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row>
    <row r="93" spans="1:65" s="65" customFormat="1" ht="12.75">
      <c r="A93" s="320"/>
      <c r="B93" s="320"/>
      <c r="C93" s="337"/>
      <c r="D93" s="320"/>
      <c r="E93" s="325"/>
      <c r="F93" s="325"/>
      <c r="G93" s="325"/>
      <c r="H93" s="325"/>
      <c r="I93" s="325"/>
      <c r="J93" s="325"/>
      <c r="K93" s="325"/>
      <c r="L93" s="325"/>
      <c r="M93" s="325"/>
      <c r="N93" s="325"/>
      <c r="O93" s="325"/>
      <c r="P93" s="325"/>
      <c r="Q93" s="275">
        <f aca="true" t="shared" si="3" ref="Q93:Q153">SUM(E93:P93)</f>
        <v>0</v>
      </c>
      <c r="R93" s="320"/>
      <c r="S93" s="320"/>
      <c r="T93" s="320"/>
      <c r="U93" s="455"/>
      <c r="V93" s="304"/>
      <c r="W93" s="317"/>
      <c r="X93" s="317"/>
      <c r="Y93" s="317"/>
      <c r="Z93" s="317"/>
      <c r="AA93" s="316"/>
      <c r="AB93" s="316"/>
      <c r="AC93" s="317"/>
      <c r="AD93" s="317"/>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row>
    <row r="94" spans="1:65" s="65" customFormat="1" ht="12.75">
      <c r="A94" s="320"/>
      <c r="B94" s="326"/>
      <c r="C94" s="338"/>
      <c r="D94" s="326"/>
      <c r="E94" s="327"/>
      <c r="F94" s="327"/>
      <c r="G94" s="327"/>
      <c r="H94" s="327"/>
      <c r="I94" s="327"/>
      <c r="J94" s="327"/>
      <c r="K94" s="327"/>
      <c r="L94" s="327"/>
      <c r="M94" s="327"/>
      <c r="N94" s="327"/>
      <c r="O94" s="327"/>
      <c r="P94" s="327"/>
      <c r="Q94" s="275">
        <f t="shared" si="3"/>
        <v>0</v>
      </c>
      <c r="R94" s="320"/>
      <c r="S94" s="320"/>
      <c r="T94" s="320"/>
      <c r="U94" s="456"/>
      <c r="V94" s="304"/>
      <c r="W94" s="317"/>
      <c r="X94" s="317"/>
      <c r="Y94" s="317"/>
      <c r="Z94" s="317"/>
      <c r="AA94" s="316"/>
      <c r="AB94" s="316"/>
      <c r="AC94" s="317"/>
      <c r="AD94" s="317"/>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row>
    <row r="95" spans="1:65" s="65" customFormat="1" ht="12.75">
      <c r="A95" s="320"/>
      <c r="B95" s="320"/>
      <c r="C95" s="337"/>
      <c r="D95" s="320"/>
      <c r="E95" s="325"/>
      <c r="F95" s="325"/>
      <c r="G95" s="325"/>
      <c r="H95" s="325"/>
      <c r="I95" s="325"/>
      <c r="J95" s="325"/>
      <c r="K95" s="325"/>
      <c r="L95" s="325"/>
      <c r="M95" s="325"/>
      <c r="N95" s="325"/>
      <c r="O95" s="325"/>
      <c r="P95" s="325"/>
      <c r="Q95" s="275">
        <f t="shared" si="3"/>
        <v>0</v>
      </c>
      <c r="R95" s="320"/>
      <c r="S95" s="320"/>
      <c r="T95" s="320"/>
      <c r="U95" s="455"/>
      <c r="V95" s="304"/>
      <c r="W95" s="317"/>
      <c r="X95" s="317"/>
      <c r="Y95" s="317"/>
      <c r="Z95" s="317"/>
      <c r="AA95" s="316"/>
      <c r="AB95" s="316"/>
      <c r="AC95" s="317"/>
      <c r="AD95" s="317"/>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row>
    <row r="96" spans="1:65" s="65" customFormat="1" ht="12.75">
      <c r="A96" s="320"/>
      <c r="B96" s="326"/>
      <c r="C96" s="338"/>
      <c r="D96" s="326"/>
      <c r="E96" s="327"/>
      <c r="F96" s="327"/>
      <c r="G96" s="327"/>
      <c r="H96" s="327"/>
      <c r="I96" s="327"/>
      <c r="J96" s="327"/>
      <c r="K96" s="327"/>
      <c r="L96" s="327"/>
      <c r="M96" s="327"/>
      <c r="N96" s="327"/>
      <c r="O96" s="327"/>
      <c r="P96" s="327"/>
      <c r="Q96" s="275">
        <f t="shared" si="3"/>
        <v>0</v>
      </c>
      <c r="R96" s="320"/>
      <c r="S96" s="320"/>
      <c r="T96" s="320"/>
      <c r="U96" s="456"/>
      <c r="V96" s="304"/>
      <c r="W96" s="317"/>
      <c r="X96" s="317"/>
      <c r="Y96" s="317"/>
      <c r="Z96" s="317"/>
      <c r="AA96" s="316"/>
      <c r="AB96" s="316"/>
      <c r="AC96" s="317"/>
      <c r="AD96" s="317"/>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row>
    <row r="97" spans="1:65" s="65" customFormat="1" ht="12.75">
      <c r="A97" s="320"/>
      <c r="B97" s="320"/>
      <c r="C97" s="337"/>
      <c r="D97" s="320"/>
      <c r="E97" s="325"/>
      <c r="F97" s="325"/>
      <c r="G97" s="325"/>
      <c r="H97" s="325"/>
      <c r="I97" s="325"/>
      <c r="J97" s="325"/>
      <c r="K97" s="325"/>
      <c r="L97" s="325"/>
      <c r="M97" s="325"/>
      <c r="N97" s="325"/>
      <c r="O97" s="325"/>
      <c r="P97" s="325"/>
      <c r="Q97" s="275">
        <f t="shared" si="3"/>
        <v>0</v>
      </c>
      <c r="R97" s="320"/>
      <c r="S97" s="320"/>
      <c r="T97" s="320"/>
      <c r="U97" s="455"/>
      <c r="V97" s="304"/>
      <c r="W97" s="317"/>
      <c r="X97" s="317"/>
      <c r="Y97" s="317"/>
      <c r="Z97" s="317"/>
      <c r="AA97" s="316"/>
      <c r="AB97" s="316"/>
      <c r="AC97" s="317"/>
      <c r="AD97" s="317"/>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row>
    <row r="98" spans="1:65" s="65" customFormat="1" ht="12.75">
      <c r="A98" s="320"/>
      <c r="B98" s="326"/>
      <c r="C98" s="338"/>
      <c r="D98" s="326"/>
      <c r="E98" s="327"/>
      <c r="F98" s="327"/>
      <c r="G98" s="327"/>
      <c r="H98" s="327"/>
      <c r="I98" s="327"/>
      <c r="J98" s="327"/>
      <c r="K98" s="327"/>
      <c r="L98" s="327"/>
      <c r="M98" s="327"/>
      <c r="N98" s="327"/>
      <c r="O98" s="327"/>
      <c r="P98" s="327"/>
      <c r="Q98" s="275">
        <f t="shared" si="3"/>
        <v>0</v>
      </c>
      <c r="R98" s="320"/>
      <c r="S98" s="320"/>
      <c r="T98" s="320"/>
      <c r="U98" s="456"/>
      <c r="V98" s="304"/>
      <c r="W98" s="317"/>
      <c r="X98" s="317"/>
      <c r="Y98" s="317"/>
      <c r="Z98" s="317"/>
      <c r="AA98" s="316"/>
      <c r="AB98" s="316"/>
      <c r="AC98" s="317"/>
      <c r="AD98" s="317"/>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row>
    <row r="99" spans="1:65" s="65" customFormat="1" ht="12.75">
      <c r="A99" s="320"/>
      <c r="B99" s="320"/>
      <c r="C99" s="337"/>
      <c r="D99" s="320"/>
      <c r="E99" s="325"/>
      <c r="F99" s="325"/>
      <c r="G99" s="325"/>
      <c r="H99" s="325"/>
      <c r="I99" s="325"/>
      <c r="J99" s="325"/>
      <c r="K99" s="325"/>
      <c r="L99" s="325"/>
      <c r="M99" s="325"/>
      <c r="N99" s="325"/>
      <c r="O99" s="325"/>
      <c r="P99" s="325"/>
      <c r="Q99" s="275">
        <f t="shared" si="3"/>
        <v>0</v>
      </c>
      <c r="R99" s="320"/>
      <c r="S99" s="320"/>
      <c r="T99" s="320"/>
      <c r="U99" s="455"/>
      <c r="V99" s="304"/>
      <c r="W99" s="317"/>
      <c r="X99" s="317"/>
      <c r="Y99" s="317"/>
      <c r="Z99" s="317"/>
      <c r="AA99" s="316"/>
      <c r="AB99" s="316"/>
      <c r="AC99" s="317"/>
      <c r="AD99" s="317"/>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row>
    <row r="100" spans="1:65" s="65" customFormat="1" ht="12.75">
      <c r="A100" s="320"/>
      <c r="B100" s="326"/>
      <c r="C100" s="338"/>
      <c r="D100" s="326"/>
      <c r="E100" s="327"/>
      <c r="F100" s="327"/>
      <c r="G100" s="327"/>
      <c r="H100" s="327"/>
      <c r="I100" s="327"/>
      <c r="J100" s="327"/>
      <c r="K100" s="327"/>
      <c r="L100" s="327"/>
      <c r="M100" s="327"/>
      <c r="N100" s="327"/>
      <c r="O100" s="327"/>
      <c r="P100" s="327"/>
      <c r="Q100" s="275">
        <f t="shared" si="3"/>
        <v>0</v>
      </c>
      <c r="R100" s="320"/>
      <c r="S100" s="320"/>
      <c r="T100" s="320"/>
      <c r="U100" s="456"/>
      <c r="V100" s="304"/>
      <c r="W100" s="317"/>
      <c r="X100" s="317"/>
      <c r="Y100" s="317"/>
      <c r="Z100" s="317"/>
      <c r="AA100" s="316"/>
      <c r="AB100" s="316"/>
      <c r="AC100" s="317"/>
      <c r="AD100" s="317"/>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4"/>
      <c r="BA100" s="304"/>
      <c r="BB100" s="304"/>
      <c r="BC100" s="304"/>
      <c r="BD100" s="304"/>
      <c r="BE100" s="304"/>
      <c r="BF100" s="304"/>
      <c r="BG100" s="304"/>
      <c r="BH100" s="304"/>
      <c r="BI100" s="304"/>
      <c r="BJ100" s="304"/>
      <c r="BK100" s="304"/>
      <c r="BL100" s="304"/>
      <c r="BM100" s="304"/>
    </row>
    <row r="101" spans="1:65" s="65" customFormat="1" ht="12.75">
      <c r="A101" s="320"/>
      <c r="B101" s="320"/>
      <c r="C101" s="337"/>
      <c r="D101" s="320"/>
      <c r="E101" s="325"/>
      <c r="F101" s="325"/>
      <c r="G101" s="325"/>
      <c r="H101" s="325"/>
      <c r="I101" s="325"/>
      <c r="J101" s="325"/>
      <c r="K101" s="325"/>
      <c r="L101" s="325"/>
      <c r="M101" s="325"/>
      <c r="N101" s="325"/>
      <c r="O101" s="325"/>
      <c r="P101" s="325"/>
      <c r="Q101" s="275">
        <f t="shared" si="3"/>
        <v>0</v>
      </c>
      <c r="R101" s="320"/>
      <c r="S101" s="320"/>
      <c r="T101" s="320"/>
      <c r="U101" s="455"/>
      <c r="V101" s="304"/>
      <c r="W101" s="317"/>
      <c r="X101" s="317"/>
      <c r="Y101" s="317"/>
      <c r="Z101" s="317"/>
      <c r="AA101" s="316"/>
      <c r="AB101" s="316"/>
      <c r="AC101" s="317"/>
      <c r="AD101" s="31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row>
    <row r="102" spans="1:65" s="350" customFormat="1" ht="11.25" customHeight="1">
      <c r="A102" s="343"/>
      <c r="B102" s="344"/>
      <c r="C102" s="345"/>
      <c r="D102" s="344"/>
      <c r="E102" s="346">
        <f>SUM(E9:E101)</f>
        <v>27</v>
      </c>
      <c r="F102" s="346">
        <f aca="true" t="shared" si="4" ref="F102:P102">SUM(F9:F101)</f>
        <v>12</v>
      </c>
      <c r="G102" s="346">
        <f t="shared" si="4"/>
        <v>12</v>
      </c>
      <c r="H102" s="346">
        <f t="shared" si="4"/>
        <v>32</v>
      </c>
      <c r="I102" s="346">
        <f t="shared" si="4"/>
        <v>13</v>
      </c>
      <c r="J102" s="346">
        <f t="shared" si="4"/>
        <v>14</v>
      </c>
      <c r="K102" s="346">
        <f t="shared" si="4"/>
        <v>27</v>
      </c>
      <c r="L102" s="346">
        <f t="shared" si="4"/>
        <v>16</v>
      </c>
      <c r="M102" s="346">
        <f t="shared" si="4"/>
        <v>10</v>
      </c>
      <c r="N102" s="346">
        <f t="shared" si="4"/>
        <v>27</v>
      </c>
      <c r="O102" s="346">
        <f t="shared" si="4"/>
        <v>14</v>
      </c>
      <c r="P102" s="346">
        <f t="shared" si="4"/>
        <v>18</v>
      </c>
      <c r="Q102" s="275">
        <f t="shared" si="3"/>
        <v>222</v>
      </c>
      <c r="R102" s="343"/>
      <c r="S102" s="343"/>
      <c r="T102" s="343"/>
      <c r="U102" s="457"/>
      <c r="V102" s="347"/>
      <c r="W102" s="348"/>
      <c r="X102" s="348"/>
      <c r="Y102" s="348"/>
      <c r="Z102" s="348"/>
      <c r="AA102" s="349"/>
      <c r="AB102" s="349"/>
      <c r="AC102" s="348"/>
      <c r="AD102" s="348"/>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row>
    <row r="103" spans="1:65" s="65" customFormat="1" ht="12.75">
      <c r="A103" s="320"/>
      <c r="B103" s="320"/>
      <c r="C103" s="337"/>
      <c r="D103" s="320"/>
      <c r="E103" s="325"/>
      <c r="F103" s="325"/>
      <c r="G103" s="325"/>
      <c r="H103" s="325"/>
      <c r="I103" s="325"/>
      <c r="J103" s="325"/>
      <c r="K103" s="325"/>
      <c r="L103" s="325"/>
      <c r="M103" s="325"/>
      <c r="N103" s="325"/>
      <c r="O103" s="325"/>
      <c r="P103" s="325"/>
      <c r="Q103" s="275">
        <f t="shared" si="3"/>
        <v>0</v>
      </c>
      <c r="R103" s="320"/>
      <c r="S103" s="320"/>
      <c r="T103" s="320"/>
      <c r="U103" s="455"/>
      <c r="V103" s="304"/>
      <c r="W103" s="317"/>
      <c r="X103" s="317"/>
      <c r="Y103" s="317"/>
      <c r="Z103" s="317"/>
      <c r="AA103" s="316"/>
      <c r="AB103" s="316"/>
      <c r="AC103" s="317"/>
      <c r="AD103" s="317"/>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row>
    <row r="104" spans="1:65" s="65" customFormat="1" ht="12.75">
      <c r="A104" s="320"/>
      <c r="B104" s="326"/>
      <c r="C104" s="338"/>
      <c r="D104" s="326"/>
      <c r="E104" s="327"/>
      <c r="F104" s="327"/>
      <c r="G104" s="327"/>
      <c r="H104" s="327"/>
      <c r="I104" s="327"/>
      <c r="J104" s="327"/>
      <c r="K104" s="327"/>
      <c r="L104" s="327"/>
      <c r="M104" s="327"/>
      <c r="N104" s="327"/>
      <c r="O104" s="327"/>
      <c r="P104" s="327"/>
      <c r="Q104" s="275">
        <f t="shared" si="3"/>
        <v>0</v>
      </c>
      <c r="R104" s="320"/>
      <c r="S104" s="320"/>
      <c r="T104" s="320"/>
      <c r="U104" s="456"/>
      <c r="V104" s="304"/>
      <c r="W104" s="317"/>
      <c r="X104" s="317"/>
      <c r="Y104" s="317"/>
      <c r="Z104" s="317"/>
      <c r="AA104" s="316"/>
      <c r="AB104" s="316"/>
      <c r="AC104" s="317"/>
      <c r="AD104" s="317"/>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row>
    <row r="105" spans="1:65" s="65" customFormat="1" ht="12.75">
      <c r="A105" s="320"/>
      <c r="B105" s="320"/>
      <c r="C105" s="337"/>
      <c r="D105" s="320"/>
      <c r="E105" s="325"/>
      <c r="F105" s="325"/>
      <c r="G105" s="325"/>
      <c r="H105" s="325"/>
      <c r="I105" s="325"/>
      <c r="J105" s="325"/>
      <c r="K105" s="325"/>
      <c r="L105" s="325"/>
      <c r="M105" s="325"/>
      <c r="N105" s="325"/>
      <c r="O105" s="325"/>
      <c r="P105" s="325"/>
      <c r="Q105" s="275">
        <f t="shared" si="3"/>
        <v>0</v>
      </c>
      <c r="R105" s="320"/>
      <c r="S105" s="320"/>
      <c r="T105" s="320"/>
      <c r="U105" s="455"/>
      <c r="V105" s="304"/>
      <c r="W105" s="317"/>
      <c r="X105" s="317"/>
      <c r="Y105" s="317"/>
      <c r="Z105" s="317"/>
      <c r="AA105" s="316"/>
      <c r="AB105" s="316"/>
      <c r="AC105" s="317"/>
      <c r="AD105" s="317"/>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4"/>
      <c r="BJ105" s="304"/>
      <c r="BK105" s="304"/>
      <c r="BL105" s="304"/>
      <c r="BM105" s="304"/>
    </row>
    <row r="106" spans="1:65" s="65" customFormat="1" ht="12.75">
      <c r="A106" s="320"/>
      <c r="B106" s="326"/>
      <c r="C106" s="338"/>
      <c r="D106" s="326"/>
      <c r="E106" s="327"/>
      <c r="F106" s="327"/>
      <c r="G106" s="327"/>
      <c r="H106" s="327"/>
      <c r="I106" s="327"/>
      <c r="J106" s="327"/>
      <c r="K106" s="327"/>
      <c r="L106" s="327"/>
      <c r="M106" s="327"/>
      <c r="N106" s="327"/>
      <c r="O106" s="327"/>
      <c r="P106" s="327"/>
      <c r="Q106" s="275">
        <f t="shared" si="3"/>
        <v>0</v>
      </c>
      <c r="R106" s="320"/>
      <c r="S106" s="320"/>
      <c r="T106" s="320"/>
      <c r="U106" s="456"/>
      <c r="V106" s="304"/>
      <c r="W106" s="317"/>
      <c r="X106" s="317"/>
      <c r="Y106" s="317"/>
      <c r="Z106" s="317"/>
      <c r="AA106" s="316"/>
      <c r="AB106" s="316"/>
      <c r="AC106" s="317"/>
      <c r="AD106" s="317"/>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row>
    <row r="107" spans="1:65" s="65" customFormat="1" ht="12.75">
      <c r="A107" s="320"/>
      <c r="B107" s="320"/>
      <c r="C107" s="337"/>
      <c r="D107" s="320"/>
      <c r="E107" s="325"/>
      <c r="F107" s="325"/>
      <c r="G107" s="325"/>
      <c r="H107" s="325"/>
      <c r="I107" s="325"/>
      <c r="J107" s="325"/>
      <c r="K107" s="325"/>
      <c r="L107" s="325"/>
      <c r="M107" s="325"/>
      <c r="N107" s="325"/>
      <c r="O107" s="325"/>
      <c r="P107" s="325"/>
      <c r="Q107" s="275">
        <f t="shared" si="3"/>
        <v>0</v>
      </c>
      <c r="R107" s="320"/>
      <c r="S107" s="320"/>
      <c r="T107" s="320"/>
      <c r="U107" s="455"/>
      <c r="V107" s="304"/>
      <c r="W107" s="317"/>
      <c r="X107" s="317"/>
      <c r="Y107" s="317"/>
      <c r="Z107" s="317"/>
      <c r="AA107" s="316"/>
      <c r="AB107" s="316"/>
      <c r="AC107" s="317"/>
      <c r="AD107" s="317"/>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row>
    <row r="108" spans="1:65" s="65" customFormat="1" ht="12.75">
      <c r="A108" s="320"/>
      <c r="B108" s="326"/>
      <c r="C108" s="338"/>
      <c r="D108" s="326"/>
      <c r="E108" s="327"/>
      <c r="F108" s="327"/>
      <c r="G108" s="327"/>
      <c r="H108" s="327"/>
      <c r="I108" s="327"/>
      <c r="J108" s="327"/>
      <c r="K108" s="327"/>
      <c r="L108" s="327"/>
      <c r="M108" s="327"/>
      <c r="N108" s="327"/>
      <c r="O108" s="327"/>
      <c r="P108" s="327"/>
      <c r="Q108" s="275">
        <f t="shared" si="3"/>
        <v>0</v>
      </c>
      <c r="R108" s="320"/>
      <c r="S108" s="320"/>
      <c r="T108" s="320"/>
      <c r="U108" s="456"/>
      <c r="V108" s="304"/>
      <c r="W108" s="317"/>
      <c r="X108" s="317"/>
      <c r="Y108" s="317"/>
      <c r="Z108" s="317"/>
      <c r="AA108" s="316"/>
      <c r="AB108" s="316"/>
      <c r="AC108" s="317"/>
      <c r="AD108" s="317"/>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row>
    <row r="109" spans="1:65" s="65" customFormat="1" ht="12.75">
      <c r="A109" s="320"/>
      <c r="B109" s="320"/>
      <c r="C109" s="337"/>
      <c r="D109" s="320"/>
      <c r="E109" s="325"/>
      <c r="F109" s="325"/>
      <c r="G109" s="325"/>
      <c r="H109" s="325"/>
      <c r="I109" s="325"/>
      <c r="J109" s="325"/>
      <c r="K109" s="325"/>
      <c r="L109" s="325"/>
      <c r="M109" s="325"/>
      <c r="N109" s="325"/>
      <c r="O109" s="325"/>
      <c r="P109" s="325"/>
      <c r="Q109" s="275">
        <f t="shared" si="3"/>
        <v>0</v>
      </c>
      <c r="R109" s="320"/>
      <c r="S109" s="320"/>
      <c r="T109" s="320"/>
      <c r="U109" s="455"/>
      <c r="V109" s="304"/>
      <c r="W109" s="317"/>
      <c r="X109" s="317"/>
      <c r="Y109" s="317"/>
      <c r="Z109" s="317"/>
      <c r="AA109" s="316"/>
      <c r="AB109" s="316"/>
      <c r="AC109" s="317"/>
      <c r="AD109" s="317"/>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row>
    <row r="110" spans="1:65" s="65" customFormat="1" ht="12.75">
      <c r="A110" s="320"/>
      <c r="B110" s="326"/>
      <c r="C110" s="338"/>
      <c r="D110" s="326"/>
      <c r="E110" s="327"/>
      <c r="F110" s="327"/>
      <c r="G110" s="327"/>
      <c r="H110" s="327"/>
      <c r="I110" s="327"/>
      <c r="J110" s="327"/>
      <c r="K110" s="327"/>
      <c r="L110" s="327"/>
      <c r="M110" s="327"/>
      <c r="N110" s="327"/>
      <c r="O110" s="327"/>
      <c r="P110" s="327"/>
      <c r="Q110" s="275">
        <f t="shared" si="3"/>
        <v>0</v>
      </c>
      <c r="R110" s="320"/>
      <c r="S110" s="320"/>
      <c r="T110" s="320"/>
      <c r="U110" s="456"/>
      <c r="V110" s="304"/>
      <c r="W110" s="317"/>
      <c r="X110" s="317"/>
      <c r="Y110" s="317"/>
      <c r="Z110" s="317"/>
      <c r="AA110" s="316"/>
      <c r="AB110" s="316"/>
      <c r="AC110" s="317"/>
      <c r="AD110" s="317"/>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4"/>
      <c r="BL110" s="304"/>
      <c r="BM110" s="304"/>
    </row>
    <row r="111" spans="1:65" s="65" customFormat="1" ht="12.75">
      <c r="A111" s="320"/>
      <c r="B111" s="320"/>
      <c r="C111" s="337"/>
      <c r="D111" s="320"/>
      <c r="E111" s="325"/>
      <c r="F111" s="325"/>
      <c r="G111" s="325"/>
      <c r="H111" s="325"/>
      <c r="I111" s="325"/>
      <c r="J111" s="325"/>
      <c r="K111" s="325"/>
      <c r="L111" s="325"/>
      <c r="M111" s="325"/>
      <c r="N111" s="325"/>
      <c r="O111" s="325"/>
      <c r="P111" s="325"/>
      <c r="Q111" s="275">
        <f t="shared" si="3"/>
        <v>0</v>
      </c>
      <c r="R111" s="320"/>
      <c r="S111" s="320"/>
      <c r="T111" s="320"/>
      <c r="U111" s="455"/>
      <c r="V111" s="304"/>
      <c r="W111" s="317"/>
      <c r="X111" s="317"/>
      <c r="Y111" s="317"/>
      <c r="Z111" s="317"/>
      <c r="AA111" s="316"/>
      <c r="AB111" s="316"/>
      <c r="AC111" s="317"/>
      <c r="AD111" s="317"/>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row>
    <row r="112" spans="1:65" s="65" customFormat="1" ht="12.75">
      <c r="A112" s="320"/>
      <c r="B112" s="326"/>
      <c r="C112" s="338"/>
      <c r="D112" s="326"/>
      <c r="E112" s="327"/>
      <c r="F112" s="327"/>
      <c r="G112" s="327"/>
      <c r="H112" s="327"/>
      <c r="I112" s="327"/>
      <c r="J112" s="327"/>
      <c r="K112" s="327"/>
      <c r="L112" s="327"/>
      <c r="M112" s="327"/>
      <c r="N112" s="327"/>
      <c r="O112" s="327"/>
      <c r="P112" s="327"/>
      <c r="Q112" s="275">
        <f t="shared" si="3"/>
        <v>0</v>
      </c>
      <c r="R112" s="320"/>
      <c r="S112" s="320"/>
      <c r="T112" s="320"/>
      <c r="U112" s="456"/>
      <c r="V112" s="304"/>
      <c r="W112" s="317"/>
      <c r="X112" s="317"/>
      <c r="Y112" s="317"/>
      <c r="Z112" s="317"/>
      <c r="AA112" s="316"/>
      <c r="AB112" s="316"/>
      <c r="AC112" s="317"/>
      <c r="AD112" s="317"/>
      <c r="AE112" s="304"/>
      <c r="AF112" s="304"/>
      <c r="AG112" s="304"/>
      <c r="AH112" s="304"/>
      <c r="AI112" s="304"/>
      <c r="AJ112" s="304"/>
      <c r="AK112" s="304"/>
      <c r="AL112" s="304"/>
      <c r="AM112" s="304"/>
      <c r="AN112" s="304"/>
      <c r="AO112" s="304"/>
      <c r="AP112" s="304"/>
      <c r="AQ112" s="304"/>
      <c r="AR112" s="304"/>
      <c r="AS112" s="304"/>
      <c r="AT112" s="304"/>
      <c r="AU112" s="304"/>
      <c r="AV112" s="304"/>
      <c r="AW112" s="304"/>
      <c r="AX112" s="304"/>
      <c r="AY112" s="304"/>
      <c r="AZ112" s="304"/>
      <c r="BA112" s="304"/>
      <c r="BB112" s="304"/>
      <c r="BC112" s="304"/>
      <c r="BD112" s="304"/>
      <c r="BE112" s="304"/>
      <c r="BF112" s="304"/>
      <c r="BG112" s="304"/>
      <c r="BH112" s="304"/>
      <c r="BI112" s="304"/>
      <c r="BJ112" s="304"/>
      <c r="BK112" s="304"/>
      <c r="BL112" s="304"/>
      <c r="BM112" s="304"/>
    </row>
    <row r="113" spans="1:65" s="65" customFormat="1" ht="12.75">
      <c r="A113" s="320"/>
      <c r="B113" s="320"/>
      <c r="C113" s="337"/>
      <c r="D113" s="320"/>
      <c r="E113" s="325"/>
      <c r="F113" s="325"/>
      <c r="G113" s="325"/>
      <c r="H113" s="325"/>
      <c r="I113" s="325"/>
      <c r="J113" s="325"/>
      <c r="K113" s="325"/>
      <c r="L113" s="325"/>
      <c r="M113" s="325"/>
      <c r="N113" s="325"/>
      <c r="O113" s="325"/>
      <c r="P113" s="325"/>
      <c r="Q113" s="275">
        <f t="shared" si="3"/>
        <v>0</v>
      </c>
      <c r="R113" s="320"/>
      <c r="S113" s="320"/>
      <c r="T113" s="320"/>
      <c r="U113" s="455"/>
      <c r="V113" s="304"/>
      <c r="W113" s="317"/>
      <c r="X113" s="317"/>
      <c r="Y113" s="317"/>
      <c r="Z113" s="317"/>
      <c r="AA113" s="316"/>
      <c r="AB113" s="316"/>
      <c r="AC113" s="317"/>
      <c r="AD113" s="317"/>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row>
    <row r="114" spans="1:65" s="65" customFormat="1" ht="12.75">
      <c r="A114" s="320"/>
      <c r="B114" s="326"/>
      <c r="C114" s="338"/>
      <c r="D114" s="326"/>
      <c r="E114" s="327"/>
      <c r="F114" s="327"/>
      <c r="G114" s="327"/>
      <c r="H114" s="327"/>
      <c r="I114" s="327"/>
      <c r="J114" s="327"/>
      <c r="K114" s="327"/>
      <c r="L114" s="327"/>
      <c r="M114" s="327"/>
      <c r="N114" s="327"/>
      <c r="O114" s="327"/>
      <c r="P114" s="327"/>
      <c r="Q114" s="275">
        <f t="shared" si="3"/>
        <v>0</v>
      </c>
      <c r="R114" s="320"/>
      <c r="S114" s="320"/>
      <c r="T114" s="320"/>
      <c r="U114" s="456"/>
      <c r="V114" s="304"/>
      <c r="W114" s="317"/>
      <c r="X114" s="317"/>
      <c r="Y114" s="317"/>
      <c r="Z114" s="317"/>
      <c r="AA114" s="316"/>
      <c r="AB114" s="316"/>
      <c r="AC114" s="317"/>
      <c r="AD114" s="317"/>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row>
    <row r="115" spans="1:65" s="65" customFormat="1" ht="12.75">
      <c r="A115" s="320"/>
      <c r="B115" s="320"/>
      <c r="C115" s="337"/>
      <c r="D115" s="320"/>
      <c r="E115" s="325"/>
      <c r="F115" s="325"/>
      <c r="G115" s="325"/>
      <c r="H115" s="325"/>
      <c r="I115" s="325"/>
      <c r="J115" s="325"/>
      <c r="K115" s="325"/>
      <c r="L115" s="325"/>
      <c r="M115" s="325"/>
      <c r="N115" s="325"/>
      <c r="O115" s="325"/>
      <c r="P115" s="325"/>
      <c r="Q115" s="275">
        <f t="shared" si="3"/>
        <v>0</v>
      </c>
      <c r="R115" s="320"/>
      <c r="S115" s="320"/>
      <c r="T115" s="320"/>
      <c r="U115" s="455"/>
      <c r="V115" s="304"/>
      <c r="W115" s="317"/>
      <c r="X115" s="317"/>
      <c r="Y115" s="317"/>
      <c r="Z115" s="317"/>
      <c r="AA115" s="316"/>
      <c r="AB115" s="316"/>
      <c r="AC115" s="317"/>
      <c r="AD115" s="317"/>
      <c r="AE115" s="304"/>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304"/>
      <c r="BD115" s="304"/>
      <c r="BE115" s="304"/>
      <c r="BF115" s="304"/>
      <c r="BG115" s="304"/>
      <c r="BH115" s="304"/>
      <c r="BI115" s="304"/>
      <c r="BJ115" s="304"/>
      <c r="BK115" s="304"/>
      <c r="BL115" s="304"/>
      <c r="BM115" s="304"/>
    </row>
    <row r="116" spans="1:65" s="65" customFormat="1" ht="12.75">
      <c r="A116" s="320"/>
      <c r="B116" s="326"/>
      <c r="C116" s="338"/>
      <c r="D116" s="329"/>
      <c r="E116" s="327"/>
      <c r="F116" s="327"/>
      <c r="G116" s="327"/>
      <c r="H116" s="327"/>
      <c r="I116" s="327"/>
      <c r="J116" s="327"/>
      <c r="K116" s="327"/>
      <c r="L116" s="327"/>
      <c r="M116" s="327"/>
      <c r="N116" s="327"/>
      <c r="O116" s="327"/>
      <c r="P116" s="327"/>
      <c r="Q116" s="275">
        <f t="shared" si="3"/>
        <v>0</v>
      </c>
      <c r="R116" s="320"/>
      <c r="S116" s="320"/>
      <c r="T116" s="320"/>
      <c r="U116" s="456"/>
      <c r="V116" s="304"/>
      <c r="W116" s="317"/>
      <c r="X116" s="317"/>
      <c r="Y116" s="317"/>
      <c r="Z116" s="317"/>
      <c r="AA116" s="316"/>
      <c r="AB116" s="316"/>
      <c r="AC116" s="317"/>
      <c r="AD116" s="317"/>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row>
    <row r="117" spans="1:65" s="65" customFormat="1" ht="12.75">
      <c r="A117" s="320"/>
      <c r="B117" s="320"/>
      <c r="C117" s="337"/>
      <c r="D117" s="328"/>
      <c r="E117" s="325"/>
      <c r="F117" s="325"/>
      <c r="G117" s="325"/>
      <c r="H117" s="325"/>
      <c r="I117" s="325"/>
      <c r="J117" s="325"/>
      <c r="K117" s="325"/>
      <c r="L117" s="325"/>
      <c r="M117" s="325"/>
      <c r="N117" s="325"/>
      <c r="O117" s="325"/>
      <c r="P117" s="325"/>
      <c r="Q117" s="275">
        <f t="shared" si="3"/>
        <v>0</v>
      </c>
      <c r="R117" s="320"/>
      <c r="S117" s="320"/>
      <c r="T117" s="320"/>
      <c r="U117" s="455"/>
      <c r="V117" s="304"/>
      <c r="W117" s="317"/>
      <c r="X117" s="317"/>
      <c r="Y117" s="317"/>
      <c r="Z117" s="317"/>
      <c r="AA117" s="316"/>
      <c r="AB117" s="316"/>
      <c r="AC117" s="317"/>
      <c r="AD117" s="317"/>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304"/>
      <c r="BM117" s="304"/>
    </row>
    <row r="118" spans="1:65" s="65" customFormat="1" ht="12.75">
      <c r="A118" s="320"/>
      <c r="B118" s="326"/>
      <c r="C118" s="338"/>
      <c r="D118" s="329"/>
      <c r="E118" s="327"/>
      <c r="F118" s="327"/>
      <c r="G118" s="327"/>
      <c r="H118" s="327"/>
      <c r="I118" s="327"/>
      <c r="J118" s="327"/>
      <c r="K118" s="327"/>
      <c r="L118" s="327"/>
      <c r="M118" s="327"/>
      <c r="N118" s="327"/>
      <c r="O118" s="327"/>
      <c r="P118" s="327"/>
      <c r="Q118" s="275">
        <f t="shared" si="3"/>
        <v>0</v>
      </c>
      <c r="R118" s="320"/>
      <c r="S118" s="320"/>
      <c r="T118" s="320"/>
      <c r="U118" s="456"/>
      <c r="V118" s="304"/>
      <c r="W118" s="317"/>
      <c r="X118" s="317"/>
      <c r="Y118" s="317"/>
      <c r="Z118" s="317"/>
      <c r="AA118" s="316"/>
      <c r="AB118" s="316"/>
      <c r="AC118" s="317"/>
      <c r="AD118" s="317"/>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row>
    <row r="119" spans="1:65" s="65" customFormat="1" ht="12.75">
      <c r="A119" s="320"/>
      <c r="B119" s="320"/>
      <c r="C119" s="337"/>
      <c r="D119" s="328"/>
      <c r="E119" s="325"/>
      <c r="F119" s="325"/>
      <c r="G119" s="325"/>
      <c r="H119" s="325"/>
      <c r="I119" s="325"/>
      <c r="J119" s="325"/>
      <c r="K119" s="325"/>
      <c r="L119" s="325"/>
      <c r="M119" s="325"/>
      <c r="N119" s="325"/>
      <c r="O119" s="325"/>
      <c r="P119" s="325"/>
      <c r="Q119" s="275">
        <f t="shared" si="3"/>
        <v>0</v>
      </c>
      <c r="R119" s="320"/>
      <c r="S119" s="320"/>
      <c r="T119" s="320"/>
      <c r="U119" s="455"/>
      <c r="V119" s="304"/>
      <c r="W119" s="317"/>
      <c r="X119" s="317"/>
      <c r="Y119" s="317"/>
      <c r="Z119" s="317"/>
      <c r="AA119" s="316"/>
      <c r="AB119" s="316"/>
      <c r="AC119" s="317"/>
      <c r="AD119" s="317"/>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row>
    <row r="120" spans="1:65" s="65" customFormat="1" ht="12.75">
      <c r="A120" s="320"/>
      <c r="B120" s="326"/>
      <c r="C120" s="338"/>
      <c r="D120" s="329"/>
      <c r="E120" s="327"/>
      <c r="F120" s="327"/>
      <c r="G120" s="327"/>
      <c r="H120" s="327"/>
      <c r="I120" s="327"/>
      <c r="J120" s="327"/>
      <c r="K120" s="327"/>
      <c r="L120" s="327"/>
      <c r="M120" s="327"/>
      <c r="N120" s="327"/>
      <c r="O120" s="327"/>
      <c r="P120" s="327"/>
      <c r="Q120" s="275">
        <f t="shared" si="3"/>
        <v>0</v>
      </c>
      <c r="R120" s="320"/>
      <c r="S120" s="320"/>
      <c r="T120" s="320"/>
      <c r="U120" s="456"/>
      <c r="V120" s="304"/>
      <c r="W120" s="317"/>
      <c r="X120" s="317"/>
      <c r="Y120" s="317"/>
      <c r="Z120" s="317"/>
      <c r="AA120" s="316"/>
      <c r="AB120" s="316"/>
      <c r="AC120" s="317"/>
      <c r="AD120" s="317"/>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304"/>
      <c r="BI120" s="304"/>
      <c r="BJ120" s="304"/>
      <c r="BK120" s="304"/>
      <c r="BL120" s="304"/>
      <c r="BM120" s="304"/>
    </row>
    <row r="121" spans="1:65" s="65" customFormat="1" ht="12.75">
      <c r="A121" s="320"/>
      <c r="B121" s="320"/>
      <c r="C121" s="337"/>
      <c r="D121" s="328"/>
      <c r="E121" s="325"/>
      <c r="F121" s="325"/>
      <c r="G121" s="325"/>
      <c r="H121" s="325"/>
      <c r="I121" s="325"/>
      <c r="J121" s="325"/>
      <c r="K121" s="325"/>
      <c r="L121" s="325"/>
      <c r="M121" s="325"/>
      <c r="N121" s="325"/>
      <c r="O121" s="325"/>
      <c r="P121" s="325"/>
      <c r="Q121" s="275">
        <f t="shared" si="3"/>
        <v>0</v>
      </c>
      <c r="R121" s="320"/>
      <c r="S121" s="320"/>
      <c r="T121" s="320"/>
      <c r="U121" s="455"/>
      <c r="V121" s="304"/>
      <c r="W121" s="317"/>
      <c r="X121" s="317"/>
      <c r="Y121" s="317"/>
      <c r="Z121" s="317"/>
      <c r="AA121" s="316"/>
      <c r="AB121" s="316"/>
      <c r="AC121" s="317"/>
      <c r="AD121" s="317"/>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row>
    <row r="122" spans="1:65" s="65" customFormat="1" ht="12.75">
      <c r="A122" s="320"/>
      <c r="B122" s="326"/>
      <c r="C122" s="338"/>
      <c r="D122" s="329"/>
      <c r="E122" s="327"/>
      <c r="F122" s="327"/>
      <c r="G122" s="327"/>
      <c r="H122" s="327"/>
      <c r="I122" s="327"/>
      <c r="J122" s="327"/>
      <c r="K122" s="327"/>
      <c r="L122" s="327"/>
      <c r="M122" s="327"/>
      <c r="N122" s="327"/>
      <c r="O122" s="327"/>
      <c r="P122" s="327"/>
      <c r="Q122" s="275">
        <f t="shared" si="3"/>
        <v>0</v>
      </c>
      <c r="R122" s="320"/>
      <c r="S122" s="320"/>
      <c r="T122" s="320"/>
      <c r="U122" s="456"/>
      <c r="V122" s="304"/>
      <c r="W122" s="317"/>
      <c r="X122" s="317"/>
      <c r="Y122" s="317"/>
      <c r="Z122" s="317"/>
      <c r="AA122" s="316"/>
      <c r="AB122" s="316"/>
      <c r="AC122" s="317"/>
      <c r="AD122" s="317"/>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row>
    <row r="123" spans="1:65" s="65" customFormat="1" ht="12.75">
      <c r="A123" s="320"/>
      <c r="B123" s="320"/>
      <c r="C123" s="337"/>
      <c r="D123" s="320"/>
      <c r="E123" s="325"/>
      <c r="F123" s="325"/>
      <c r="G123" s="325"/>
      <c r="H123" s="325"/>
      <c r="I123" s="325"/>
      <c r="J123" s="325"/>
      <c r="K123" s="325"/>
      <c r="L123" s="325"/>
      <c r="M123" s="325"/>
      <c r="N123" s="325"/>
      <c r="O123" s="325"/>
      <c r="P123" s="325"/>
      <c r="Q123" s="275">
        <f t="shared" si="3"/>
        <v>0</v>
      </c>
      <c r="R123" s="320"/>
      <c r="S123" s="320"/>
      <c r="T123" s="320"/>
      <c r="U123" s="455"/>
      <c r="V123" s="304"/>
      <c r="W123" s="317"/>
      <c r="X123" s="317"/>
      <c r="Y123" s="317"/>
      <c r="Z123" s="317"/>
      <c r="AA123" s="316"/>
      <c r="AB123" s="316"/>
      <c r="AC123" s="317"/>
      <c r="AD123" s="317"/>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row>
    <row r="124" spans="1:65" s="65" customFormat="1" ht="12.75">
      <c r="A124" s="320"/>
      <c r="B124" s="326"/>
      <c r="C124" s="338"/>
      <c r="D124" s="326"/>
      <c r="E124" s="327"/>
      <c r="F124" s="327"/>
      <c r="G124" s="327"/>
      <c r="H124" s="327"/>
      <c r="I124" s="327"/>
      <c r="J124" s="327"/>
      <c r="K124" s="327"/>
      <c r="L124" s="327"/>
      <c r="M124" s="327"/>
      <c r="N124" s="327"/>
      <c r="O124" s="327"/>
      <c r="P124" s="327"/>
      <c r="Q124" s="275">
        <f t="shared" si="3"/>
        <v>0</v>
      </c>
      <c r="R124" s="320"/>
      <c r="S124" s="320"/>
      <c r="T124" s="320"/>
      <c r="U124" s="456"/>
      <c r="V124" s="304"/>
      <c r="W124" s="317"/>
      <c r="X124" s="317"/>
      <c r="Y124" s="317"/>
      <c r="Z124" s="317"/>
      <c r="AA124" s="316"/>
      <c r="AB124" s="316"/>
      <c r="AC124" s="317"/>
      <c r="AD124" s="317"/>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04"/>
    </row>
    <row r="125" spans="1:65" s="65" customFormat="1" ht="12.75">
      <c r="A125" s="320"/>
      <c r="B125" s="320"/>
      <c r="C125" s="337"/>
      <c r="D125" s="320"/>
      <c r="E125" s="325"/>
      <c r="F125" s="325"/>
      <c r="G125" s="325"/>
      <c r="H125" s="325"/>
      <c r="I125" s="325"/>
      <c r="J125" s="325"/>
      <c r="K125" s="325"/>
      <c r="L125" s="325"/>
      <c r="M125" s="325"/>
      <c r="N125" s="325"/>
      <c r="O125" s="325"/>
      <c r="P125" s="325"/>
      <c r="Q125" s="275">
        <f t="shared" si="3"/>
        <v>0</v>
      </c>
      <c r="R125" s="320"/>
      <c r="S125" s="320"/>
      <c r="T125" s="320"/>
      <c r="U125" s="455"/>
      <c r="V125" s="304"/>
      <c r="W125" s="317"/>
      <c r="X125" s="317"/>
      <c r="Y125" s="317"/>
      <c r="Z125" s="317"/>
      <c r="AA125" s="316"/>
      <c r="AB125" s="316"/>
      <c r="AC125" s="317"/>
      <c r="AD125" s="317"/>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row>
    <row r="126" spans="1:65" s="65" customFormat="1" ht="12.75">
      <c r="A126" s="320"/>
      <c r="B126" s="326"/>
      <c r="C126" s="338"/>
      <c r="D126" s="326"/>
      <c r="E126" s="327"/>
      <c r="F126" s="327"/>
      <c r="G126" s="327"/>
      <c r="H126" s="327"/>
      <c r="I126" s="327"/>
      <c r="J126" s="327"/>
      <c r="K126" s="327"/>
      <c r="L126" s="327"/>
      <c r="M126" s="327"/>
      <c r="N126" s="327"/>
      <c r="O126" s="327"/>
      <c r="P126" s="327"/>
      <c r="Q126" s="275">
        <f t="shared" si="3"/>
        <v>0</v>
      </c>
      <c r="R126" s="320"/>
      <c r="S126" s="320"/>
      <c r="T126" s="320"/>
      <c r="U126" s="456"/>
      <c r="V126" s="304"/>
      <c r="W126" s="317"/>
      <c r="X126" s="317"/>
      <c r="Y126" s="317"/>
      <c r="Z126" s="317"/>
      <c r="AA126" s="316"/>
      <c r="AB126" s="316"/>
      <c r="AC126" s="317"/>
      <c r="AD126" s="317"/>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row>
    <row r="127" spans="1:65" s="65" customFormat="1" ht="12.75">
      <c r="A127" s="320"/>
      <c r="B127" s="320"/>
      <c r="C127" s="337"/>
      <c r="D127" s="320"/>
      <c r="E127" s="325"/>
      <c r="F127" s="325"/>
      <c r="G127" s="325"/>
      <c r="H127" s="325"/>
      <c r="I127" s="325"/>
      <c r="J127" s="325"/>
      <c r="K127" s="325"/>
      <c r="L127" s="325"/>
      <c r="M127" s="325"/>
      <c r="N127" s="325"/>
      <c r="O127" s="325"/>
      <c r="P127" s="325"/>
      <c r="Q127" s="275">
        <f t="shared" si="3"/>
        <v>0</v>
      </c>
      <c r="R127" s="320"/>
      <c r="S127" s="320"/>
      <c r="T127" s="320"/>
      <c r="U127" s="455"/>
      <c r="V127" s="304"/>
      <c r="W127" s="317"/>
      <c r="X127" s="317"/>
      <c r="Y127" s="317"/>
      <c r="Z127" s="317"/>
      <c r="AA127" s="316"/>
      <c r="AB127" s="316"/>
      <c r="AC127" s="317"/>
      <c r="AD127" s="317"/>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304"/>
      <c r="AZ127" s="304"/>
      <c r="BA127" s="304"/>
      <c r="BB127" s="304"/>
      <c r="BC127" s="304"/>
      <c r="BD127" s="304"/>
      <c r="BE127" s="304"/>
      <c r="BF127" s="304"/>
      <c r="BG127" s="304"/>
      <c r="BH127" s="304"/>
      <c r="BI127" s="304"/>
      <c r="BJ127" s="304"/>
      <c r="BK127" s="304"/>
      <c r="BL127" s="304"/>
      <c r="BM127" s="304"/>
    </row>
    <row r="128" spans="1:65" s="65" customFormat="1" ht="12.75">
      <c r="A128" s="320"/>
      <c r="B128" s="326"/>
      <c r="C128" s="338"/>
      <c r="D128" s="326"/>
      <c r="E128" s="327"/>
      <c r="F128" s="327"/>
      <c r="G128" s="327"/>
      <c r="H128" s="327"/>
      <c r="I128" s="327"/>
      <c r="J128" s="327"/>
      <c r="K128" s="327"/>
      <c r="L128" s="327"/>
      <c r="M128" s="327"/>
      <c r="N128" s="327"/>
      <c r="O128" s="327"/>
      <c r="P128" s="327"/>
      <c r="Q128" s="275">
        <f t="shared" si="3"/>
        <v>0</v>
      </c>
      <c r="R128" s="320"/>
      <c r="S128" s="320"/>
      <c r="T128" s="320"/>
      <c r="U128" s="456"/>
      <c r="V128" s="304"/>
      <c r="W128" s="317"/>
      <c r="X128" s="317"/>
      <c r="Y128" s="317"/>
      <c r="Z128" s="317"/>
      <c r="AA128" s="316"/>
      <c r="AB128" s="316"/>
      <c r="AC128" s="317"/>
      <c r="AD128" s="317"/>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4"/>
      <c r="BJ128" s="304"/>
      <c r="BK128" s="304"/>
      <c r="BL128" s="304"/>
      <c r="BM128" s="304"/>
    </row>
    <row r="129" spans="1:65" s="65" customFormat="1" ht="12.75">
      <c r="A129" s="320"/>
      <c r="B129" s="320"/>
      <c r="C129" s="337"/>
      <c r="D129" s="320"/>
      <c r="E129" s="325"/>
      <c r="F129" s="325"/>
      <c r="G129" s="325"/>
      <c r="H129" s="325"/>
      <c r="I129" s="325"/>
      <c r="J129" s="325"/>
      <c r="K129" s="325"/>
      <c r="L129" s="325"/>
      <c r="M129" s="325"/>
      <c r="N129" s="325"/>
      <c r="O129" s="325"/>
      <c r="P129" s="325"/>
      <c r="Q129" s="275">
        <f t="shared" si="3"/>
        <v>0</v>
      </c>
      <c r="R129" s="320"/>
      <c r="S129" s="320"/>
      <c r="T129" s="320"/>
      <c r="U129" s="455"/>
      <c r="V129" s="304"/>
      <c r="W129" s="317"/>
      <c r="X129" s="317"/>
      <c r="Y129" s="317"/>
      <c r="Z129" s="317"/>
      <c r="AA129" s="316"/>
      <c r="AB129" s="316"/>
      <c r="AC129" s="317"/>
      <c r="AD129" s="31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4"/>
      <c r="AY129" s="304"/>
      <c r="AZ129" s="304"/>
      <c r="BA129" s="304"/>
      <c r="BB129" s="304"/>
      <c r="BC129" s="304"/>
      <c r="BD129" s="304"/>
      <c r="BE129" s="304"/>
      <c r="BF129" s="304"/>
      <c r="BG129" s="304"/>
      <c r="BH129" s="304"/>
      <c r="BI129" s="304"/>
      <c r="BJ129" s="304"/>
      <c r="BK129" s="304"/>
      <c r="BL129" s="304"/>
      <c r="BM129" s="304"/>
    </row>
    <row r="130" spans="1:65" s="65" customFormat="1" ht="12.75">
      <c r="A130" s="320"/>
      <c r="B130" s="320"/>
      <c r="C130" s="337"/>
      <c r="D130" s="320"/>
      <c r="E130" s="325"/>
      <c r="F130" s="325"/>
      <c r="G130" s="325"/>
      <c r="H130" s="325"/>
      <c r="I130" s="325"/>
      <c r="J130" s="325"/>
      <c r="K130" s="325"/>
      <c r="L130" s="325"/>
      <c r="M130" s="325"/>
      <c r="N130" s="325"/>
      <c r="O130" s="325"/>
      <c r="P130" s="325"/>
      <c r="Q130" s="275">
        <f t="shared" si="3"/>
        <v>0</v>
      </c>
      <c r="R130" s="320"/>
      <c r="S130" s="320"/>
      <c r="T130" s="320"/>
      <c r="U130" s="455"/>
      <c r="V130" s="304"/>
      <c r="W130" s="317"/>
      <c r="X130" s="317"/>
      <c r="Y130" s="317"/>
      <c r="Z130" s="317"/>
      <c r="AA130" s="316"/>
      <c r="AB130" s="316"/>
      <c r="AC130" s="317"/>
      <c r="AD130" s="317"/>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row>
    <row r="131" spans="1:65" s="65" customFormat="1" ht="12.75">
      <c r="A131" s="320"/>
      <c r="B131" s="320"/>
      <c r="C131" s="337"/>
      <c r="D131" s="320"/>
      <c r="E131" s="325"/>
      <c r="F131" s="325"/>
      <c r="G131" s="325"/>
      <c r="H131" s="325"/>
      <c r="I131" s="325"/>
      <c r="J131" s="325"/>
      <c r="K131" s="325"/>
      <c r="L131" s="325"/>
      <c r="M131" s="325"/>
      <c r="N131" s="325"/>
      <c r="O131" s="325"/>
      <c r="P131" s="325"/>
      <c r="Q131" s="275">
        <f t="shared" si="3"/>
        <v>0</v>
      </c>
      <c r="R131" s="320"/>
      <c r="S131" s="320"/>
      <c r="T131" s="320"/>
      <c r="U131" s="455"/>
      <c r="V131" s="304"/>
      <c r="W131" s="317"/>
      <c r="X131" s="317"/>
      <c r="Y131" s="317"/>
      <c r="Z131" s="317"/>
      <c r="AA131" s="316"/>
      <c r="AB131" s="316"/>
      <c r="AC131" s="317"/>
      <c r="AD131" s="317"/>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c r="BJ131" s="304"/>
      <c r="BK131" s="304"/>
      <c r="BL131" s="304"/>
      <c r="BM131" s="304"/>
    </row>
    <row r="132" spans="1:65" s="65" customFormat="1" ht="12.75">
      <c r="A132" s="320"/>
      <c r="B132" s="320"/>
      <c r="C132" s="337"/>
      <c r="D132" s="320"/>
      <c r="E132" s="325"/>
      <c r="F132" s="325"/>
      <c r="G132" s="325"/>
      <c r="H132" s="325"/>
      <c r="I132" s="325"/>
      <c r="J132" s="325"/>
      <c r="K132" s="325"/>
      <c r="L132" s="325"/>
      <c r="M132" s="325"/>
      <c r="N132" s="325"/>
      <c r="O132" s="325"/>
      <c r="P132" s="325"/>
      <c r="Q132" s="275">
        <f t="shared" si="3"/>
        <v>0</v>
      </c>
      <c r="R132" s="320"/>
      <c r="S132" s="320"/>
      <c r="T132" s="320"/>
      <c r="U132" s="455"/>
      <c r="V132" s="304"/>
      <c r="W132" s="317"/>
      <c r="X132" s="317"/>
      <c r="Y132" s="317"/>
      <c r="Z132" s="317"/>
      <c r="AA132" s="316"/>
      <c r="AB132" s="316"/>
      <c r="AC132" s="317"/>
      <c r="AD132" s="317"/>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c r="BJ132" s="304"/>
      <c r="BK132" s="304"/>
      <c r="BL132" s="304"/>
      <c r="BM132" s="304"/>
    </row>
    <row r="133" spans="1:65" s="65" customFormat="1" ht="12.75">
      <c r="A133" s="320"/>
      <c r="B133" s="320"/>
      <c r="C133" s="337"/>
      <c r="D133" s="320"/>
      <c r="E133" s="325"/>
      <c r="F133" s="325"/>
      <c r="G133" s="325"/>
      <c r="H133" s="325"/>
      <c r="I133" s="325"/>
      <c r="J133" s="325"/>
      <c r="K133" s="325"/>
      <c r="L133" s="325"/>
      <c r="M133" s="325"/>
      <c r="N133" s="325"/>
      <c r="O133" s="325"/>
      <c r="P133" s="325"/>
      <c r="Q133" s="275">
        <f t="shared" si="3"/>
        <v>0</v>
      </c>
      <c r="R133" s="320"/>
      <c r="S133" s="320"/>
      <c r="T133" s="320"/>
      <c r="U133" s="455"/>
      <c r="V133" s="304"/>
      <c r="W133" s="317"/>
      <c r="X133" s="317"/>
      <c r="Y133" s="317"/>
      <c r="Z133" s="317"/>
      <c r="AA133" s="316"/>
      <c r="AB133" s="316"/>
      <c r="AC133" s="317"/>
      <c r="AD133" s="317"/>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row>
    <row r="134" spans="1:65" s="65" customFormat="1" ht="12.75">
      <c r="A134" s="320"/>
      <c r="B134" s="320"/>
      <c r="C134" s="337"/>
      <c r="D134" s="320"/>
      <c r="E134" s="325"/>
      <c r="F134" s="325"/>
      <c r="G134" s="325"/>
      <c r="H134" s="325"/>
      <c r="I134" s="325"/>
      <c r="J134" s="325"/>
      <c r="K134" s="325"/>
      <c r="L134" s="325"/>
      <c r="M134" s="325"/>
      <c r="N134" s="325"/>
      <c r="O134" s="325"/>
      <c r="P134" s="325"/>
      <c r="Q134" s="275">
        <f t="shared" si="3"/>
        <v>0</v>
      </c>
      <c r="R134" s="320"/>
      <c r="S134" s="320"/>
      <c r="T134" s="320"/>
      <c r="U134" s="455"/>
      <c r="V134" s="304"/>
      <c r="W134" s="317"/>
      <c r="X134" s="317"/>
      <c r="Y134" s="317"/>
      <c r="Z134" s="317"/>
      <c r="AA134" s="316"/>
      <c r="AB134" s="316"/>
      <c r="AC134" s="317"/>
      <c r="AD134" s="317"/>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row>
    <row r="135" spans="1:65" s="65" customFormat="1" ht="12.75">
      <c r="A135" s="320"/>
      <c r="B135" s="320"/>
      <c r="C135" s="337"/>
      <c r="D135" s="320"/>
      <c r="E135" s="325"/>
      <c r="F135" s="325"/>
      <c r="G135" s="325"/>
      <c r="H135" s="325"/>
      <c r="I135" s="325"/>
      <c r="J135" s="325"/>
      <c r="K135" s="325"/>
      <c r="L135" s="325"/>
      <c r="M135" s="325"/>
      <c r="N135" s="325"/>
      <c r="O135" s="325"/>
      <c r="P135" s="325"/>
      <c r="Q135" s="275">
        <f t="shared" si="3"/>
        <v>0</v>
      </c>
      <c r="R135" s="320"/>
      <c r="S135" s="320"/>
      <c r="T135" s="320"/>
      <c r="U135" s="455"/>
      <c r="V135" s="304"/>
      <c r="W135" s="317"/>
      <c r="X135" s="317"/>
      <c r="Y135" s="317"/>
      <c r="Z135" s="317"/>
      <c r="AA135" s="316"/>
      <c r="AB135" s="316"/>
      <c r="AC135" s="317"/>
      <c r="AD135" s="317"/>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c r="BJ135" s="304"/>
      <c r="BK135" s="304"/>
      <c r="BL135" s="304"/>
      <c r="BM135" s="304"/>
    </row>
    <row r="136" spans="1:65" s="65" customFormat="1" ht="12.75">
      <c r="A136" s="320"/>
      <c r="B136" s="320"/>
      <c r="C136" s="337"/>
      <c r="D136" s="320"/>
      <c r="E136" s="325"/>
      <c r="F136" s="325"/>
      <c r="G136" s="325"/>
      <c r="H136" s="325"/>
      <c r="I136" s="325"/>
      <c r="J136" s="325"/>
      <c r="K136" s="325"/>
      <c r="L136" s="325"/>
      <c r="M136" s="325"/>
      <c r="N136" s="325"/>
      <c r="O136" s="325"/>
      <c r="P136" s="325"/>
      <c r="Q136" s="275">
        <f t="shared" si="3"/>
        <v>0</v>
      </c>
      <c r="R136" s="320"/>
      <c r="S136" s="320"/>
      <c r="T136" s="320"/>
      <c r="U136" s="455"/>
      <c r="V136" s="304"/>
      <c r="W136" s="317"/>
      <c r="X136" s="317"/>
      <c r="Y136" s="317"/>
      <c r="Z136" s="317"/>
      <c r="AA136" s="316"/>
      <c r="AB136" s="316"/>
      <c r="AC136" s="317"/>
      <c r="AD136" s="317"/>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304"/>
      <c r="AZ136" s="304"/>
      <c r="BA136" s="304"/>
      <c r="BB136" s="304"/>
      <c r="BC136" s="304"/>
      <c r="BD136" s="304"/>
      <c r="BE136" s="304"/>
      <c r="BF136" s="304"/>
      <c r="BG136" s="304"/>
      <c r="BH136" s="304"/>
      <c r="BI136" s="304"/>
      <c r="BJ136" s="304"/>
      <c r="BK136" s="304"/>
      <c r="BL136" s="304"/>
      <c r="BM136" s="304"/>
    </row>
    <row r="137" spans="1:65" s="65" customFormat="1" ht="12.75">
      <c r="A137" s="320"/>
      <c r="B137" s="320"/>
      <c r="C137" s="337"/>
      <c r="D137" s="320"/>
      <c r="E137" s="325"/>
      <c r="F137" s="325"/>
      <c r="G137" s="325"/>
      <c r="H137" s="325"/>
      <c r="I137" s="325"/>
      <c r="J137" s="325"/>
      <c r="K137" s="325"/>
      <c r="L137" s="325"/>
      <c r="M137" s="325"/>
      <c r="N137" s="325"/>
      <c r="O137" s="325"/>
      <c r="P137" s="325"/>
      <c r="Q137" s="275">
        <f t="shared" si="3"/>
        <v>0</v>
      </c>
      <c r="R137" s="320"/>
      <c r="S137" s="320"/>
      <c r="T137" s="320"/>
      <c r="U137" s="455"/>
      <c r="V137" s="304"/>
      <c r="W137" s="317"/>
      <c r="X137" s="317"/>
      <c r="Y137" s="317"/>
      <c r="Z137" s="317"/>
      <c r="AA137" s="316"/>
      <c r="AB137" s="316"/>
      <c r="AC137" s="317"/>
      <c r="AD137" s="317"/>
      <c r="AE137" s="304"/>
      <c r="AF137" s="304"/>
      <c r="AG137" s="304"/>
      <c r="AH137" s="304"/>
      <c r="AI137" s="304"/>
      <c r="AJ137" s="304"/>
      <c r="AK137" s="304"/>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c r="BF137" s="304"/>
      <c r="BG137" s="304"/>
      <c r="BH137" s="304"/>
      <c r="BI137" s="304"/>
      <c r="BJ137" s="304"/>
      <c r="BK137" s="304"/>
      <c r="BL137" s="304"/>
      <c r="BM137" s="304"/>
    </row>
    <row r="138" spans="1:65" s="65" customFormat="1" ht="12.75">
      <c r="A138" s="320"/>
      <c r="B138" s="320"/>
      <c r="C138" s="337"/>
      <c r="D138" s="320"/>
      <c r="E138" s="325"/>
      <c r="F138" s="325"/>
      <c r="G138" s="325"/>
      <c r="H138" s="325"/>
      <c r="I138" s="325"/>
      <c r="J138" s="325"/>
      <c r="K138" s="325"/>
      <c r="L138" s="325"/>
      <c r="M138" s="325"/>
      <c r="N138" s="325"/>
      <c r="O138" s="325"/>
      <c r="P138" s="325"/>
      <c r="Q138" s="275">
        <f t="shared" si="3"/>
        <v>0</v>
      </c>
      <c r="R138" s="320"/>
      <c r="S138" s="320"/>
      <c r="T138" s="320"/>
      <c r="U138" s="455"/>
      <c r="V138" s="304"/>
      <c r="W138" s="317"/>
      <c r="X138" s="317"/>
      <c r="Y138" s="317"/>
      <c r="Z138" s="317"/>
      <c r="AA138" s="316"/>
      <c r="AB138" s="316"/>
      <c r="AC138" s="317"/>
      <c r="AD138" s="317"/>
      <c r="AE138" s="304"/>
      <c r="AF138" s="304"/>
      <c r="AG138" s="304"/>
      <c r="AH138" s="304"/>
      <c r="AI138" s="304"/>
      <c r="AJ138" s="304"/>
      <c r="AK138" s="304"/>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c r="BJ138" s="304"/>
      <c r="BK138" s="304"/>
      <c r="BL138" s="304"/>
      <c r="BM138" s="304"/>
    </row>
    <row r="139" spans="1:65" s="65" customFormat="1" ht="12.75">
      <c r="A139" s="320"/>
      <c r="B139" s="320"/>
      <c r="C139" s="337"/>
      <c r="D139" s="320"/>
      <c r="E139" s="325"/>
      <c r="F139" s="325"/>
      <c r="G139" s="325"/>
      <c r="H139" s="325"/>
      <c r="I139" s="325"/>
      <c r="J139" s="325"/>
      <c r="K139" s="325"/>
      <c r="L139" s="325"/>
      <c r="M139" s="325"/>
      <c r="N139" s="325"/>
      <c r="O139" s="325"/>
      <c r="P139" s="325"/>
      <c r="Q139" s="275">
        <f t="shared" si="3"/>
        <v>0</v>
      </c>
      <c r="R139" s="320"/>
      <c r="S139" s="320"/>
      <c r="T139" s="320"/>
      <c r="U139" s="455"/>
      <c r="V139" s="304"/>
      <c r="W139" s="317"/>
      <c r="X139" s="317"/>
      <c r="Y139" s="317"/>
      <c r="Z139" s="317"/>
      <c r="AA139" s="316"/>
      <c r="AB139" s="316"/>
      <c r="AC139" s="317"/>
      <c r="AD139" s="317"/>
      <c r="AE139" s="304"/>
      <c r="AF139" s="304"/>
      <c r="AG139" s="304"/>
      <c r="AH139" s="304"/>
      <c r="AI139" s="304"/>
      <c r="AJ139" s="304"/>
      <c r="AK139" s="304"/>
      <c r="AL139" s="304"/>
      <c r="AM139" s="304"/>
      <c r="AN139" s="304"/>
      <c r="AO139" s="304"/>
      <c r="AP139" s="304"/>
      <c r="AQ139" s="304"/>
      <c r="AR139" s="304"/>
      <c r="AS139" s="304"/>
      <c r="AT139" s="304"/>
      <c r="AU139" s="304"/>
      <c r="AV139" s="304"/>
      <c r="AW139" s="304"/>
      <c r="AX139" s="304"/>
      <c r="AY139" s="304"/>
      <c r="AZ139" s="304"/>
      <c r="BA139" s="304"/>
      <c r="BB139" s="304"/>
      <c r="BC139" s="304"/>
      <c r="BD139" s="304"/>
      <c r="BE139" s="304"/>
      <c r="BF139" s="304"/>
      <c r="BG139" s="304"/>
      <c r="BH139" s="304"/>
      <c r="BI139" s="304"/>
      <c r="BJ139" s="304"/>
      <c r="BK139" s="304"/>
      <c r="BL139" s="304"/>
      <c r="BM139" s="304"/>
    </row>
    <row r="140" spans="1:65" s="65" customFormat="1" ht="12.75">
      <c r="A140" s="320"/>
      <c r="B140" s="320"/>
      <c r="C140" s="337"/>
      <c r="D140" s="320"/>
      <c r="E140" s="325"/>
      <c r="F140" s="325"/>
      <c r="G140" s="325"/>
      <c r="H140" s="325"/>
      <c r="I140" s="325"/>
      <c r="J140" s="325"/>
      <c r="K140" s="325"/>
      <c r="L140" s="325"/>
      <c r="M140" s="325"/>
      <c r="N140" s="325"/>
      <c r="O140" s="325"/>
      <c r="P140" s="325"/>
      <c r="Q140" s="275">
        <f t="shared" si="3"/>
        <v>0</v>
      </c>
      <c r="R140" s="320"/>
      <c r="S140" s="320"/>
      <c r="T140" s="320"/>
      <c r="U140" s="455"/>
      <c r="V140" s="304"/>
      <c r="W140" s="317"/>
      <c r="X140" s="317"/>
      <c r="Y140" s="317"/>
      <c r="Z140" s="317"/>
      <c r="AA140" s="316"/>
      <c r="AB140" s="316"/>
      <c r="AC140" s="317"/>
      <c r="AD140" s="317"/>
      <c r="AE140" s="304"/>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4"/>
      <c r="BM140" s="304"/>
    </row>
    <row r="141" spans="1:65" s="65" customFormat="1" ht="12.75">
      <c r="A141" s="320"/>
      <c r="B141" s="320"/>
      <c r="C141" s="337"/>
      <c r="D141" s="320"/>
      <c r="E141" s="325"/>
      <c r="F141" s="325"/>
      <c r="G141" s="325"/>
      <c r="H141" s="325"/>
      <c r="I141" s="325"/>
      <c r="J141" s="325"/>
      <c r="K141" s="325"/>
      <c r="L141" s="325"/>
      <c r="M141" s="325"/>
      <c r="N141" s="325"/>
      <c r="O141" s="325"/>
      <c r="P141" s="325"/>
      <c r="Q141" s="275">
        <f t="shared" si="3"/>
        <v>0</v>
      </c>
      <c r="R141" s="320"/>
      <c r="S141" s="320"/>
      <c r="T141" s="320"/>
      <c r="U141" s="455"/>
      <c r="V141" s="304"/>
      <c r="W141" s="317"/>
      <c r="X141" s="317"/>
      <c r="Y141" s="317"/>
      <c r="Z141" s="317"/>
      <c r="AA141" s="316"/>
      <c r="AB141" s="316"/>
      <c r="AC141" s="317"/>
      <c r="AD141" s="317"/>
      <c r="AE141" s="304"/>
      <c r="AF141" s="304"/>
      <c r="AG141" s="304"/>
      <c r="AH141" s="304"/>
      <c r="AI141" s="304"/>
      <c r="AJ141" s="304"/>
      <c r="AK141" s="304"/>
      <c r="AL141" s="304"/>
      <c r="AM141" s="304"/>
      <c r="AN141" s="304"/>
      <c r="AO141" s="304"/>
      <c r="AP141" s="304"/>
      <c r="AQ141" s="304"/>
      <c r="AR141" s="304"/>
      <c r="AS141" s="304"/>
      <c r="AT141" s="304"/>
      <c r="AU141" s="304"/>
      <c r="AV141" s="304"/>
      <c r="AW141" s="304"/>
      <c r="AX141" s="304"/>
      <c r="AY141" s="304"/>
      <c r="AZ141" s="304"/>
      <c r="BA141" s="304"/>
      <c r="BB141" s="304"/>
      <c r="BC141" s="304"/>
      <c r="BD141" s="304"/>
      <c r="BE141" s="304"/>
      <c r="BF141" s="304"/>
      <c r="BG141" s="304"/>
      <c r="BH141" s="304"/>
      <c r="BI141" s="304"/>
      <c r="BJ141" s="304"/>
      <c r="BK141" s="304"/>
      <c r="BL141" s="304"/>
      <c r="BM141" s="304"/>
    </row>
    <row r="142" spans="1:65" s="65" customFormat="1" ht="12.75">
      <c r="A142" s="320"/>
      <c r="B142" s="320"/>
      <c r="C142" s="337"/>
      <c r="D142" s="320"/>
      <c r="E142" s="325"/>
      <c r="F142" s="325"/>
      <c r="G142" s="325"/>
      <c r="H142" s="325"/>
      <c r="I142" s="325"/>
      <c r="J142" s="325"/>
      <c r="K142" s="325"/>
      <c r="L142" s="325"/>
      <c r="M142" s="325"/>
      <c r="N142" s="325"/>
      <c r="O142" s="325"/>
      <c r="P142" s="325"/>
      <c r="Q142" s="275">
        <f t="shared" si="3"/>
        <v>0</v>
      </c>
      <c r="R142" s="320"/>
      <c r="S142" s="320"/>
      <c r="T142" s="320"/>
      <c r="U142" s="455"/>
      <c r="V142" s="304"/>
      <c r="W142" s="317"/>
      <c r="X142" s="317"/>
      <c r="Y142" s="317"/>
      <c r="Z142" s="317"/>
      <c r="AA142" s="316"/>
      <c r="AB142" s="316"/>
      <c r="AC142" s="317"/>
      <c r="AD142" s="317"/>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c r="BJ142" s="304"/>
      <c r="BK142" s="304"/>
      <c r="BL142" s="304"/>
      <c r="BM142" s="304"/>
    </row>
    <row r="143" spans="1:65" s="65" customFormat="1" ht="12.75">
      <c r="A143" s="320"/>
      <c r="B143" s="320"/>
      <c r="C143" s="337"/>
      <c r="D143" s="320"/>
      <c r="E143" s="325"/>
      <c r="F143" s="325"/>
      <c r="G143" s="325"/>
      <c r="H143" s="325"/>
      <c r="I143" s="325"/>
      <c r="J143" s="325"/>
      <c r="K143" s="325"/>
      <c r="L143" s="325"/>
      <c r="M143" s="325"/>
      <c r="N143" s="325"/>
      <c r="O143" s="325"/>
      <c r="P143" s="325"/>
      <c r="Q143" s="275">
        <f t="shared" si="3"/>
        <v>0</v>
      </c>
      <c r="R143" s="320"/>
      <c r="S143" s="320"/>
      <c r="T143" s="320"/>
      <c r="U143" s="455"/>
      <c r="V143" s="304"/>
      <c r="W143" s="317"/>
      <c r="X143" s="317"/>
      <c r="Y143" s="317"/>
      <c r="Z143" s="317"/>
      <c r="AA143" s="316"/>
      <c r="AB143" s="316"/>
      <c r="AC143" s="317"/>
      <c r="AD143" s="317"/>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4"/>
      <c r="AZ143" s="304"/>
      <c r="BA143" s="304"/>
      <c r="BB143" s="304"/>
      <c r="BC143" s="304"/>
      <c r="BD143" s="304"/>
      <c r="BE143" s="304"/>
      <c r="BF143" s="304"/>
      <c r="BG143" s="304"/>
      <c r="BH143" s="304"/>
      <c r="BI143" s="304"/>
      <c r="BJ143" s="304"/>
      <c r="BK143" s="304"/>
      <c r="BL143" s="304"/>
      <c r="BM143" s="304"/>
    </row>
    <row r="144" spans="1:65" s="65" customFormat="1" ht="12.75">
      <c r="A144" s="320"/>
      <c r="B144" s="326"/>
      <c r="C144" s="338"/>
      <c r="D144" s="326"/>
      <c r="E144" s="327"/>
      <c r="F144" s="327"/>
      <c r="G144" s="327"/>
      <c r="H144" s="327"/>
      <c r="I144" s="327"/>
      <c r="J144" s="327"/>
      <c r="K144" s="327"/>
      <c r="L144" s="327"/>
      <c r="M144" s="327"/>
      <c r="N144" s="327"/>
      <c r="O144" s="327"/>
      <c r="P144" s="327"/>
      <c r="Q144" s="275">
        <f t="shared" si="3"/>
        <v>0</v>
      </c>
      <c r="R144" s="320"/>
      <c r="S144" s="320"/>
      <c r="T144" s="320"/>
      <c r="U144" s="456"/>
      <c r="V144" s="304"/>
      <c r="W144" s="317"/>
      <c r="X144" s="317"/>
      <c r="Y144" s="317"/>
      <c r="Z144" s="317"/>
      <c r="AA144" s="316"/>
      <c r="AB144" s="316"/>
      <c r="AC144" s="317"/>
      <c r="AD144" s="317"/>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4"/>
      <c r="AZ144" s="304"/>
      <c r="BA144" s="304"/>
      <c r="BB144" s="304"/>
      <c r="BC144" s="304"/>
      <c r="BD144" s="304"/>
      <c r="BE144" s="304"/>
      <c r="BF144" s="304"/>
      <c r="BG144" s="304"/>
      <c r="BH144" s="304"/>
      <c r="BI144" s="304"/>
      <c r="BJ144" s="304"/>
      <c r="BK144" s="304"/>
      <c r="BL144" s="304"/>
      <c r="BM144" s="304"/>
    </row>
    <row r="145" spans="1:65" s="65" customFormat="1" ht="12.75">
      <c r="A145" s="320"/>
      <c r="B145" s="320"/>
      <c r="C145" s="337"/>
      <c r="D145" s="320"/>
      <c r="E145" s="325"/>
      <c r="F145" s="325"/>
      <c r="G145" s="325"/>
      <c r="H145" s="325"/>
      <c r="I145" s="325"/>
      <c r="J145" s="325"/>
      <c r="K145" s="325"/>
      <c r="L145" s="325"/>
      <c r="M145" s="325"/>
      <c r="N145" s="325"/>
      <c r="O145" s="325"/>
      <c r="P145" s="325"/>
      <c r="Q145" s="275">
        <f t="shared" si="3"/>
        <v>0</v>
      </c>
      <c r="R145" s="320"/>
      <c r="S145" s="320"/>
      <c r="T145" s="320"/>
      <c r="U145" s="455"/>
      <c r="V145" s="304"/>
      <c r="W145" s="317"/>
      <c r="X145" s="317"/>
      <c r="Y145" s="317"/>
      <c r="Z145" s="317"/>
      <c r="AA145" s="316"/>
      <c r="AB145" s="316"/>
      <c r="AC145" s="317"/>
      <c r="AD145" s="317"/>
      <c r="AE145" s="304"/>
      <c r="AF145" s="304"/>
      <c r="AG145" s="304"/>
      <c r="AH145" s="304"/>
      <c r="AI145" s="304"/>
      <c r="AJ145" s="304"/>
      <c r="AK145" s="304"/>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4"/>
      <c r="BJ145" s="304"/>
      <c r="BK145" s="304"/>
      <c r="BL145" s="304"/>
      <c r="BM145" s="304"/>
    </row>
    <row r="146" spans="1:65" s="65" customFormat="1" ht="12.75">
      <c r="A146" s="320"/>
      <c r="B146" s="326"/>
      <c r="C146" s="338"/>
      <c r="D146" s="326"/>
      <c r="E146" s="327"/>
      <c r="F146" s="327"/>
      <c r="G146" s="327"/>
      <c r="H146" s="327"/>
      <c r="I146" s="327"/>
      <c r="J146" s="327"/>
      <c r="K146" s="327"/>
      <c r="L146" s="327"/>
      <c r="M146" s="327"/>
      <c r="N146" s="327"/>
      <c r="O146" s="327"/>
      <c r="P146" s="327"/>
      <c r="Q146" s="275">
        <f t="shared" si="3"/>
        <v>0</v>
      </c>
      <c r="R146" s="320"/>
      <c r="S146" s="320"/>
      <c r="T146" s="320"/>
      <c r="U146" s="456"/>
      <c r="V146" s="304"/>
      <c r="W146" s="317"/>
      <c r="X146" s="317"/>
      <c r="Y146" s="317"/>
      <c r="Z146" s="317"/>
      <c r="AA146" s="316"/>
      <c r="AB146" s="316"/>
      <c r="AC146" s="317"/>
      <c r="AD146" s="317"/>
      <c r="AE146" s="304"/>
      <c r="AF146" s="304"/>
      <c r="AG146" s="304"/>
      <c r="AH146" s="304"/>
      <c r="AI146" s="304"/>
      <c r="AJ146" s="304"/>
      <c r="AK146" s="304"/>
      <c r="AL146" s="304"/>
      <c r="AM146" s="304"/>
      <c r="AN146" s="304"/>
      <c r="AO146" s="304"/>
      <c r="AP146" s="304"/>
      <c r="AQ146" s="304"/>
      <c r="AR146" s="304"/>
      <c r="AS146" s="304"/>
      <c r="AT146" s="304"/>
      <c r="AU146" s="304"/>
      <c r="AV146" s="304"/>
      <c r="AW146" s="304"/>
      <c r="AX146" s="304"/>
      <c r="AY146" s="304"/>
      <c r="AZ146" s="304"/>
      <c r="BA146" s="304"/>
      <c r="BB146" s="304"/>
      <c r="BC146" s="304"/>
      <c r="BD146" s="304"/>
      <c r="BE146" s="304"/>
      <c r="BF146" s="304"/>
      <c r="BG146" s="304"/>
      <c r="BH146" s="304"/>
      <c r="BI146" s="304"/>
      <c r="BJ146" s="304"/>
      <c r="BK146" s="304"/>
      <c r="BL146" s="304"/>
      <c r="BM146" s="304"/>
    </row>
    <row r="147" spans="1:65" s="65" customFormat="1" ht="12.75">
      <c r="A147" s="320"/>
      <c r="B147" s="320"/>
      <c r="C147" s="337"/>
      <c r="D147" s="320"/>
      <c r="E147" s="325"/>
      <c r="F147" s="325"/>
      <c r="G147" s="325"/>
      <c r="H147" s="325"/>
      <c r="I147" s="325"/>
      <c r="J147" s="325"/>
      <c r="K147" s="325"/>
      <c r="L147" s="325"/>
      <c r="M147" s="325"/>
      <c r="N147" s="325"/>
      <c r="O147" s="325"/>
      <c r="P147" s="325"/>
      <c r="Q147" s="275">
        <f t="shared" si="3"/>
        <v>0</v>
      </c>
      <c r="R147" s="320"/>
      <c r="S147" s="320"/>
      <c r="T147" s="320"/>
      <c r="U147" s="455"/>
      <c r="V147" s="304"/>
      <c r="W147" s="317"/>
      <c r="X147" s="317"/>
      <c r="Y147" s="317"/>
      <c r="Z147" s="317"/>
      <c r="AA147" s="316"/>
      <c r="AB147" s="316"/>
      <c r="AC147" s="317"/>
      <c r="AD147" s="317"/>
      <c r="AE147" s="304"/>
      <c r="AF147" s="304"/>
      <c r="AG147" s="304"/>
      <c r="AH147" s="304"/>
      <c r="AI147" s="304"/>
      <c r="AJ147" s="304"/>
      <c r="AK147" s="304"/>
      <c r="AL147" s="304"/>
      <c r="AM147" s="304"/>
      <c r="AN147" s="304"/>
      <c r="AO147" s="304"/>
      <c r="AP147" s="304"/>
      <c r="AQ147" s="304"/>
      <c r="AR147" s="304"/>
      <c r="AS147" s="304"/>
      <c r="AT147" s="304"/>
      <c r="AU147" s="304"/>
      <c r="AV147" s="304"/>
      <c r="AW147" s="304"/>
      <c r="AX147" s="304"/>
      <c r="AY147" s="304"/>
      <c r="AZ147" s="304"/>
      <c r="BA147" s="304"/>
      <c r="BB147" s="304"/>
      <c r="BC147" s="304"/>
      <c r="BD147" s="304"/>
      <c r="BE147" s="304"/>
      <c r="BF147" s="304"/>
      <c r="BG147" s="304"/>
      <c r="BH147" s="304"/>
      <c r="BI147" s="304"/>
      <c r="BJ147" s="304"/>
      <c r="BK147" s="304"/>
      <c r="BL147" s="304"/>
      <c r="BM147" s="304"/>
    </row>
    <row r="148" spans="1:65" s="65" customFormat="1" ht="12.75">
      <c r="A148" s="320"/>
      <c r="B148" s="326"/>
      <c r="C148" s="338"/>
      <c r="D148" s="326"/>
      <c r="E148" s="327"/>
      <c r="F148" s="327"/>
      <c r="G148" s="327"/>
      <c r="H148" s="327"/>
      <c r="I148" s="327"/>
      <c r="J148" s="327"/>
      <c r="K148" s="327"/>
      <c r="L148" s="327"/>
      <c r="M148" s="327"/>
      <c r="N148" s="327"/>
      <c r="O148" s="327"/>
      <c r="P148" s="327"/>
      <c r="Q148" s="275">
        <f t="shared" si="3"/>
        <v>0</v>
      </c>
      <c r="R148" s="320"/>
      <c r="S148" s="320"/>
      <c r="T148" s="320"/>
      <c r="U148" s="456"/>
      <c r="V148" s="304"/>
      <c r="W148" s="317"/>
      <c r="X148" s="317"/>
      <c r="Y148" s="317"/>
      <c r="Z148" s="317"/>
      <c r="AA148" s="316"/>
      <c r="AB148" s="316"/>
      <c r="AC148" s="317"/>
      <c r="AD148" s="317"/>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304"/>
      <c r="BC148" s="304"/>
      <c r="BD148" s="304"/>
      <c r="BE148" s="304"/>
      <c r="BF148" s="304"/>
      <c r="BG148" s="304"/>
      <c r="BH148" s="304"/>
      <c r="BI148" s="304"/>
      <c r="BJ148" s="304"/>
      <c r="BK148" s="304"/>
      <c r="BL148" s="304"/>
      <c r="BM148" s="304"/>
    </row>
    <row r="149" spans="1:65" s="65" customFormat="1" ht="12.75">
      <c r="A149" s="320"/>
      <c r="B149" s="320"/>
      <c r="C149" s="337"/>
      <c r="D149" s="320"/>
      <c r="E149" s="325"/>
      <c r="F149" s="325"/>
      <c r="G149" s="325"/>
      <c r="H149" s="325"/>
      <c r="I149" s="325"/>
      <c r="J149" s="325"/>
      <c r="K149" s="325"/>
      <c r="L149" s="325"/>
      <c r="M149" s="325"/>
      <c r="N149" s="325"/>
      <c r="O149" s="325"/>
      <c r="P149" s="325"/>
      <c r="Q149" s="275">
        <f t="shared" si="3"/>
        <v>0</v>
      </c>
      <c r="R149" s="320"/>
      <c r="S149" s="320"/>
      <c r="T149" s="320"/>
      <c r="U149" s="455"/>
      <c r="V149" s="304"/>
      <c r="W149" s="317"/>
      <c r="X149" s="317"/>
      <c r="Y149" s="317"/>
      <c r="Z149" s="317"/>
      <c r="AA149" s="316"/>
      <c r="AB149" s="316"/>
      <c r="AC149" s="317"/>
      <c r="AD149" s="317"/>
      <c r="AE149" s="304"/>
      <c r="AF149" s="304"/>
      <c r="AG149" s="304"/>
      <c r="AH149" s="304"/>
      <c r="AI149" s="304"/>
      <c r="AJ149" s="304"/>
      <c r="AK149" s="304"/>
      <c r="AL149" s="304"/>
      <c r="AM149" s="304"/>
      <c r="AN149" s="304"/>
      <c r="AO149" s="304"/>
      <c r="AP149" s="304"/>
      <c r="AQ149" s="304"/>
      <c r="AR149" s="304"/>
      <c r="AS149" s="304"/>
      <c r="AT149" s="304"/>
      <c r="AU149" s="304"/>
      <c r="AV149" s="304"/>
      <c r="AW149" s="304"/>
      <c r="AX149" s="304"/>
      <c r="AY149" s="304"/>
      <c r="AZ149" s="304"/>
      <c r="BA149" s="304"/>
      <c r="BB149" s="304"/>
      <c r="BC149" s="304"/>
      <c r="BD149" s="304"/>
      <c r="BE149" s="304"/>
      <c r="BF149" s="304"/>
      <c r="BG149" s="304"/>
      <c r="BH149" s="304"/>
      <c r="BI149" s="304"/>
      <c r="BJ149" s="304"/>
      <c r="BK149" s="304"/>
      <c r="BL149" s="304"/>
      <c r="BM149" s="304"/>
    </row>
    <row r="150" spans="1:65" s="65" customFormat="1" ht="12.75">
      <c r="A150" s="320"/>
      <c r="B150" s="326"/>
      <c r="C150" s="338"/>
      <c r="D150" s="326"/>
      <c r="E150" s="327"/>
      <c r="F150" s="327"/>
      <c r="G150" s="327"/>
      <c r="H150" s="327"/>
      <c r="I150" s="327"/>
      <c r="J150" s="327"/>
      <c r="K150" s="327"/>
      <c r="L150" s="327"/>
      <c r="M150" s="327"/>
      <c r="N150" s="327"/>
      <c r="O150" s="327"/>
      <c r="P150" s="327"/>
      <c r="Q150" s="275">
        <f t="shared" si="3"/>
        <v>0</v>
      </c>
      <c r="R150" s="320"/>
      <c r="S150" s="320"/>
      <c r="T150" s="320"/>
      <c r="U150" s="456"/>
      <c r="V150" s="304"/>
      <c r="W150" s="317"/>
      <c r="X150" s="317"/>
      <c r="Y150" s="317"/>
      <c r="Z150" s="317"/>
      <c r="AA150" s="316"/>
      <c r="AB150" s="316"/>
      <c r="AC150" s="317"/>
      <c r="AD150" s="317"/>
      <c r="AE150" s="304"/>
      <c r="AF150" s="304"/>
      <c r="AG150" s="304"/>
      <c r="AH150" s="304"/>
      <c r="AI150" s="304"/>
      <c r="AJ150" s="304"/>
      <c r="AK150" s="304"/>
      <c r="AL150" s="304"/>
      <c r="AM150" s="304"/>
      <c r="AN150" s="304"/>
      <c r="AO150" s="304"/>
      <c r="AP150" s="304"/>
      <c r="AQ150" s="304"/>
      <c r="AR150" s="304"/>
      <c r="AS150" s="304"/>
      <c r="AT150" s="304"/>
      <c r="AU150" s="304"/>
      <c r="AV150" s="304"/>
      <c r="AW150" s="304"/>
      <c r="AX150" s="304"/>
      <c r="AY150" s="304"/>
      <c r="AZ150" s="304"/>
      <c r="BA150" s="304"/>
      <c r="BB150" s="304"/>
      <c r="BC150" s="304"/>
      <c r="BD150" s="304"/>
      <c r="BE150" s="304"/>
      <c r="BF150" s="304"/>
      <c r="BG150" s="304"/>
      <c r="BH150" s="304"/>
      <c r="BI150" s="304"/>
      <c r="BJ150" s="304"/>
      <c r="BK150" s="304"/>
      <c r="BL150" s="304"/>
      <c r="BM150" s="304"/>
    </row>
    <row r="151" spans="1:65" s="65" customFormat="1" ht="12.75">
      <c r="A151" s="320"/>
      <c r="B151" s="320"/>
      <c r="C151" s="337"/>
      <c r="D151" s="320"/>
      <c r="E151" s="325"/>
      <c r="F151" s="325"/>
      <c r="G151" s="325"/>
      <c r="H151" s="325"/>
      <c r="I151" s="325"/>
      <c r="J151" s="325"/>
      <c r="K151" s="325"/>
      <c r="L151" s="325"/>
      <c r="M151" s="325"/>
      <c r="N151" s="325"/>
      <c r="O151" s="325"/>
      <c r="P151" s="325"/>
      <c r="Q151" s="275">
        <f t="shared" si="3"/>
        <v>0</v>
      </c>
      <c r="R151" s="320"/>
      <c r="S151" s="320"/>
      <c r="T151" s="320"/>
      <c r="U151" s="455"/>
      <c r="V151" s="304"/>
      <c r="W151" s="317"/>
      <c r="X151" s="317"/>
      <c r="Y151" s="317"/>
      <c r="Z151" s="317"/>
      <c r="AA151" s="316"/>
      <c r="AB151" s="316"/>
      <c r="AC151" s="317"/>
      <c r="AD151" s="317"/>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c r="AY151" s="304"/>
      <c r="AZ151" s="304"/>
      <c r="BA151" s="304"/>
      <c r="BB151" s="304"/>
      <c r="BC151" s="304"/>
      <c r="BD151" s="304"/>
      <c r="BE151" s="304"/>
      <c r="BF151" s="304"/>
      <c r="BG151" s="304"/>
      <c r="BH151" s="304"/>
      <c r="BI151" s="304"/>
      <c r="BJ151" s="304"/>
      <c r="BK151" s="304"/>
      <c r="BL151" s="304"/>
      <c r="BM151" s="304"/>
    </row>
    <row r="152" spans="1:65" s="65" customFormat="1" ht="12.75">
      <c r="A152" s="320"/>
      <c r="B152" s="326"/>
      <c r="C152" s="338"/>
      <c r="D152" s="326"/>
      <c r="E152" s="327"/>
      <c r="F152" s="327"/>
      <c r="G152" s="327"/>
      <c r="H152" s="327"/>
      <c r="I152" s="327"/>
      <c r="J152" s="327"/>
      <c r="K152" s="327"/>
      <c r="L152" s="327"/>
      <c r="M152" s="327"/>
      <c r="N152" s="327"/>
      <c r="O152" s="327"/>
      <c r="P152" s="327"/>
      <c r="Q152" s="275">
        <f t="shared" si="3"/>
        <v>0</v>
      </c>
      <c r="R152" s="320"/>
      <c r="S152" s="320"/>
      <c r="T152" s="320"/>
      <c r="U152" s="456"/>
      <c r="V152" s="304"/>
      <c r="W152" s="317"/>
      <c r="X152" s="317"/>
      <c r="Y152" s="317"/>
      <c r="Z152" s="317"/>
      <c r="AA152" s="316"/>
      <c r="AB152" s="316"/>
      <c r="AC152" s="317"/>
      <c r="AD152" s="317"/>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304"/>
      <c r="BB152" s="304"/>
      <c r="BC152" s="304"/>
      <c r="BD152" s="304"/>
      <c r="BE152" s="304"/>
      <c r="BF152" s="304"/>
      <c r="BG152" s="304"/>
      <c r="BH152" s="304"/>
      <c r="BI152" s="304"/>
      <c r="BJ152" s="304"/>
      <c r="BK152" s="304"/>
      <c r="BL152" s="304"/>
      <c r="BM152" s="304"/>
    </row>
    <row r="153" spans="1:65" s="65" customFormat="1" ht="12.75">
      <c r="A153" s="320"/>
      <c r="B153" s="320"/>
      <c r="C153" s="337"/>
      <c r="D153" s="320"/>
      <c r="E153" s="325"/>
      <c r="F153" s="325"/>
      <c r="G153" s="325"/>
      <c r="H153" s="325"/>
      <c r="I153" s="325"/>
      <c r="J153" s="325"/>
      <c r="K153" s="325"/>
      <c r="L153" s="325"/>
      <c r="M153" s="325"/>
      <c r="N153" s="325"/>
      <c r="O153" s="325"/>
      <c r="P153" s="325"/>
      <c r="Q153" s="275">
        <f t="shared" si="3"/>
        <v>0</v>
      </c>
      <c r="R153" s="320"/>
      <c r="S153" s="320"/>
      <c r="T153" s="320"/>
      <c r="U153" s="455"/>
      <c r="V153" s="304"/>
      <c r="W153" s="317"/>
      <c r="X153" s="317"/>
      <c r="Y153" s="317"/>
      <c r="Z153" s="317"/>
      <c r="AA153" s="316"/>
      <c r="AB153" s="316"/>
      <c r="AC153" s="317"/>
      <c r="AD153" s="317"/>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c r="BJ153" s="304"/>
      <c r="BK153" s="304"/>
      <c r="BL153" s="304"/>
      <c r="BM153" s="304"/>
    </row>
    <row r="154" spans="1:65" s="65" customFormat="1" ht="12.75">
      <c r="A154" s="320"/>
      <c r="B154" s="326"/>
      <c r="C154" s="338"/>
      <c r="D154" s="326"/>
      <c r="E154" s="327"/>
      <c r="F154" s="327"/>
      <c r="G154" s="327"/>
      <c r="H154" s="327"/>
      <c r="I154" s="327"/>
      <c r="J154" s="327"/>
      <c r="K154" s="327"/>
      <c r="L154" s="327"/>
      <c r="M154" s="327"/>
      <c r="N154" s="327"/>
      <c r="O154" s="327"/>
      <c r="P154" s="327"/>
      <c r="Q154" s="275">
        <f>SUM(E154:P154)</f>
        <v>0</v>
      </c>
      <c r="R154" s="320"/>
      <c r="S154" s="320"/>
      <c r="T154" s="320"/>
      <c r="U154" s="456"/>
      <c r="V154" s="304"/>
      <c r="W154" s="317"/>
      <c r="X154" s="317"/>
      <c r="Y154" s="317"/>
      <c r="Z154" s="317"/>
      <c r="AA154" s="316"/>
      <c r="AB154" s="316"/>
      <c r="AC154" s="317"/>
      <c r="AD154" s="317"/>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c r="BJ154" s="304"/>
      <c r="BK154" s="304"/>
      <c r="BL154" s="304"/>
      <c r="BM154" s="304"/>
    </row>
    <row r="155" spans="1:65" s="65" customFormat="1" ht="12.75">
      <c r="A155" s="320"/>
      <c r="B155" s="320"/>
      <c r="C155" s="337"/>
      <c r="D155" s="320"/>
      <c r="E155" s="325"/>
      <c r="F155" s="325"/>
      <c r="G155" s="325"/>
      <c r="H155" s="325"/>
      <c r="I155" s="325"/>
      <c r="J155" s="325"/>
      <c r="K155" s="325"/>
      <c r="L155" s="325"/>
      <c r="M155" s="325"/>
      <c r="N155" s="325"/>
      <c r="O155" s="325"/>
      <c r="P155" s="325"/>
      <c r="Q155" s="275">
        <f>SUM(E155:P155)</f>
        <v>0</v>
      </c>
      <c r="R155" s="320"/>
      <c r="S155" s="320"/>
      <c r="T155" s="320"/>
      <c r="U155" s="455"/>
      <c r="V155" s="304"/>
      <c r="W155" s="317"/>
      <c r="X155" s="317"/>
      <c r="Y155" s="317"/>
      <c r="Z155" s="317"/>
      <c r="AA155" s="316"/>
      <c r="AB155" s="316"/>
      <c r="AC155" s="317"/>
      <c r="AD155" s="317"/>
      <c r="AE155" s="304"/>
      <c r="AF155" s="304"/>
      <c r="AG155" s="304"/>
      <c r="AH155" s="304"/>
      <c r="AI155" s="304"/>
      <c r="AJ155" s="304"/>
      <c r="AK155" s="304"/>
      <c r="AL155" s="304"/>
      <c r="AM155" s="304"/>
      <c r="AN155" s="304"/>
      <c r="AO155" s="304"/>
      <c r="AP155" s="304"/>
      <c r="AQ155" s="304"/>
      <c r="AR155" s="304"/>
      <c r="AS155" s="304"/>
      <c r="AT155" s="304"/>
      <c r="AU155" s="304"/>
      <c r="AV155" s="304"/>
      <c r="AW155" s="304"/>
      <c r="AX155" s="304"/>
      <c r="AY155" s="304"/>
      <c r="AZ155" s="304"/>
      <c r="BA155" s="304"/>
      <c r="BB155" s="304"/>
      <c r="BC155" s="304"/>
      <c r="BD155" s="304"/>
      <c r="BE155" s="304"/>
      <c r="BF155" s="304"/>
      <c r="BG155" s="304"/>
      <c r="BH155" s="304"/>
      <c r="BI155" s="304"/>
      <c r="BJ155" s="304"/>
      <c r="BK155" s="304"/>
      <c r="BL155" s="304"/>
      <c r="BM155" s="304"/>
    </row>
    <row r="156" spans="1:65" s="65" customFormat="1" ht="12.75">
      <c r="A156" s="320"/>
      <c r="B156" s="326"/>
      <c r="C156" s="338"/>
      <c r="D156" s="326"/>
      <c r="E156" s="327"/>
      <c r="F156" s="327"/>
      <c r="G156" s="327"/>
      <c r="H156" s="327"/>
      <c r="I156" s="327"/>
      <c r="J156" s="327"/>
      <c r="K156" s="327"/>
      <c r="L156" s="327"/>
      <c r="M156" s="327"/>
      <c r="N156" s="327"/>
      <c r="O156" s="327"/>
      <c r="P156" s="327"/>
      <c r="Q156" s="275">
        <f>SUM(E156:P156)</f>
        <v>0</v>
      </c>
      <c r="R156" s="320"/>
      <c r="S156" s="320"/>
      <c r="T156" s="320"/>
      <c r="U156" s="456"/>
      <c r="V156" s="304"/>
      <c r="W156" s="317"/>
      <c r="X156" s="317"/>
      <c r="Y156" s="317"/>
      <c r="Z156" s="317"/>
      <c r="AA156" s="316"/>
      <c r="AB156" s="316"/>
      <c r="AC156" s="317"/>
      <c r="AD156" s="317"/>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row>
    <row r="157" spans="1:65" s="65" customFormat="1" ht="12.75">
      <c r="A157" s="320"/>
      <c r="B157" s="320"/>
      <c r="C157" s="337"/>
      <c r="D157" s="320"/>
      <c r="E157" s="325"/>
      <c r="F157" s="325"/>
      <c r="G157" s="325"/>
      <c r="H157" s="325"/>
      <c r="I157" s="325"/>
      <c r="J157" s="325"/>
      <c r="K157" s="325"/>
      <c r="L157" s="325"/>
      <c r="M157" s="325"/>
      <c r="N157" s="325"/>
      <c r="O157" s="325"/>
      <c r="P157" s="325"/>
      <c r="Q157" s="275">
        <f>SUM(E157:P157)</f>
        <v>0</v>
      </c>
      <c r="R157" s="320"/>
      <c r="S157" s="320"/>
      <c r="T157" s="320"/>
      <c r="U157" s="455"/>
      <c r="V157" s="304"/>
      <c r="W157" s="317"/>
      <c r="X157" s="317"/>
      <c r="Y157" s="317"/>
      <c r="Z157" s="317"/>
      <c r="AA157" s="316"/>
      <c r="AB157" s="316"/>
      <c r="AC157" s="317"/>
      <c r="AD157" s="317"/>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4"/>
      <c r="BF157" s="304"/>
      <c r="BG157" s="304"/>
      <c r="BH157" s="304"/>
      <c r="BI157" s="304"/>
      <c r="BJ157" s="304"/>
      <c r="BK157" s="304"/>
      <c r="BL157" s="304"/>
      <c r="BM157" s="304"/>
    </row>
    <row r="158" spans="1:65" s="65" customFormat="1" ht="12.75">
      <c r="A158" s="320"/>
      <c r="B158" s="326"/>
      <c r="C158" s="338"/>
      <c r="D158" s="326"/>
      <c r="E158" s="327"/>
      <c r="F158" s="327"/>
      <c r="G158" s="327"/>
      <c r="H158" s="327"/>
      <c r="I158" s="327"/>
      <c r="J158" s="327"/>
      <c r="K158" s="327"/>
      <c r="L158" s="327"/>
      <c r="M158" s="327"/>
      <c r="N158" s="327"/>
      <c r="O158" s="327"/>
      <c r="P158" s="327"/>
      <c r="Q158" s="275">
        <f>SUM(E158:P158)</f>
        <v>0</v>
      </c>
      <c r="R158" s="320"/>
      <c r="S158" s="320"/>
      <c r="T158" s="320"/>
      <c r="U158" s="456"/>
      <c r="V158" s="304"/>
      <c r="W158" s="317"/>
      <c r="X158" s="317"/>
      <c r="Y158" s="317"/>
      <c r="Z158" s="317"/>
      <c r="AA158" s="316"/>
      <c r="AB158" s="316"/>
      <c r="AC158" s="317"/>
      <c r="AD158" s="317"/>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c r="AY158" s="304"/>
      <c r="AZ158" s="304"/>
      <c r="BA158" s="304"/>
      <c r="BB158" s="304"/>
      <c r="BC158" s="304"/>
      <c r="BD158" s="304"/>
      <c r="BE158" s="304"/>
      <c r="BF158" s="304"/>
      <c r="BG158" s="304"/>
      <c r="BH158" s="304"/>
      <c r="BI158" s="304"/>
      <c r="BJ158" s="304"/>
      <c r="BK158" s="304"/>
      <c r="BL158" s="304"/>
      <c r="BM158" s="304"/>
    </row>
    <row r="159" spans="1:65" s="272" customFormat="1" ht="15">
      <c r="A159" s="274"/>
      <c r="B159" s="321"/>
      <c r="C159" s="339"/>
      <c r="D159" s="322"/>
      <c r="E159" s="323">
        <f aca="true" t="shared" si="5" ref="E159:Q159">SUM(E9:E158)</f>
        <v>54</v>
      </c>
      <c r="F159" s="323">
        <f t="shared" si="5"/>
        <v>24</v>
      </c>
      <c r="G159" s="323">
        <f t="shared" si="5"/>
        <v>24</v>
      </c>
      <c r="H159" s="323">
        <f t="shared" si="5"/>
        <v>64</v>
      </c>
      <c r="I159" s="323">
        <f t="shared" si="5"/>
        <v>26</v>
      </c>
      <c r="J159" s="323">
        <f t="shared" si="5"/>
        <v>28</v>
      </c>
      <c r="K159" s="323">
        <f t="shared" si="5"/>
        <v>54</v>
      </c>
      <c r="L159" s="323">
        <f t="shared" si="5"/>
        <v>32</v>
      </c>
      <c r="M159" s="323">
        <f t="shared" si="5"/>
        <v>20</v>
      </c>
      <c r="N159" s="323">
        <f t="shared" si="5"/>
        <v>54</v>
      </c>
      <c r="O159" s="323">
        <f t="shared" si="5"/>
        <v>28</v>
      </c>
      <c r="P159" s="323">
        <f t="shared" si="5"/>
        <v>36</v>
      </c>
      <c r="Q159" s="323">
        <f t="shared" si="5"/>
        <v>444</v>
      </c>
      <c r="R159" s="324"/>
      <c r="S159" s="324"/>
      <c r="T159" s="324"/>
      <c r="U159" s="458"/>
      <c r="V159" s="303"/>
      <c r="W159" s="278"/>
      <c r="X159" s="278"/>
      <c r="Y159" s="278"/>
      <c r="Z159" s="278"/>
      <c r="AA159" s="315"/>
      <c r="AB159" s="316"/>
      <c r="AC159" s="278"/>
      <c r="AD159" s="278"/>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row>
    <row r="160" spans="3:65" s="272" customFormat="1" ht="15">
      <c r="C160" s="340"/>
      <c r="M160" s="276"/>
      <c r="N160" s="277"/>
      <c r="O160" s="278"/>
      <c r="P160" s="278"/>
      <c r="Q160" s="278"/>
      <c r="R160" s="278"/>
      <c r="S160" s="278"/>
      <c r="T160" s="278"/>
      <c r="U160" s="459"/>
      <c r="V160" s="303"/>
      <c r="W160" s="278"/>
      <c r="X160" s="278"/>
      <c r="Y160" s="278"/>
      <c r="Z160" s="278"/>
      <c r="AA160" s="315"/>
      <c r="AB160" s="316"/>
      <c r="AC160" s="278"/>
      <c r="AD160" s="278"/>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row>
    <row r="161" spans="3:65" s="272" customFormat="1" ht="15">
      <c r="C161" s="340"/>
      <c r="D161" s="450"/>
      <c r="M161" s="276"/>
      <c r="N161" s="277"/>
      <c r="O161" s="278"/>
      <c r="P161" s="278"/>
      <c r="Q161" s="278"/>
      <c r="R161" s="278"/>
      <c r="S161" s="278"/>
      <c r="T161" s="278"/>
      <c r="U161" s="459"/>
      <c r="V161" s="303"/>
      <c r="W161" s="278"/>
      <c r="X161" s="278"/>
      <c r="Y161" s="278"/>
      <c r="Z161" s="278"/>
      <c r="AA161" s="315"/>
      <c r="AB161" s="316"/>
      <c r="AC161" s="278"/>
      <c r="AD161" s="278"/>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row>
    <row r="162" spans="3:65" s="272" customFormat="1" ht="15">
      <c r="C162" s="340"/>
      <c r="D162" s="451"/>
      <c r="M162" s="276"/>
      <c r="N162" s="277"/>
      <c r="O162" s="278"/>
      <c r="P162" s="278"/>
      <c r="Q162" s="278"/>
      <c r="R162" s="278"/>
      <c r="S162" s="278"/>
      <c r="T162" s="278"/>
      <c r="U162" s="459"/>
      <c r="V162" s="303"/>
      <c r="W162" s="278"/>
      <c r="X162" s="278"/>
      <c r="Y162" s="278"/>
      <c r="Z162" s="278"/>
      <c r="AA162" s="315"/>
      <c r="AB162" s="316"/>
      <c r="AC162" s="278"/>
      <c r="AD162" s="278"/>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row>
    <row r="163" spans="3:65" s="272" customFormat="1" ht="15">
      <c r="C163" s="340"/>
      <c r="D163" s="451"/>
      <c r="M163" s="276"/>
      <c r="N163" s="277"/>
      <c r="O163" s="278"/>
      <c r="P163" s="278"/>
      <c r="Q163" s="278"/>
      <c r="R163" s="278"/>
      <c r="S163" s="278"/>
      <c r="T163" s="278"/>
      <c r="U163" s="459"/>
      <c r="V163" s="303"/>
      <c r="W163" s="278"/>
      <c r="X163" s="278"/>
      <c r="Y163" s="278"/>
      <c r="Z163" s="278"/>
      <c r="AA163" s="315"/>
      <c r="AB163" s="316"/>
      <c r="AC163" s="278"/>
      <c r="AD163" s="278"/>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row>
    <row r="164" spans="3:65" s="272" customFormat="1" ht="15">
      <c r="C164" s="340"/>
      <c r="M164" s="276"/>
      <c r="N164" s="277"/>
      <c r="O164" s="278"/>
      <c r="P164" s="278"/>
      <c r="Q164" s="278"/>
      <c r="R164" s="278"/>
      <c r="S164" s="278"/>
      <c r="T164" s="278"/>
      <c r="U164" s="459"/>
      <c r="V164" s="303"/>
      <c r="W164" s="278"/>
      <c r="X164" s="278"/>
      <c r="Y164" s="278"/>
      <c r="Z164" s="278"/>
      <c r="AA164" s="315"/>
      <c r="AB164" s="316"/>
      <c r="AC164" s="278"/>
      <c r="AD164" s="278"/>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row>
    <row r="165" spans="3:65" s="272" customFormat="1" ht="15">
      <c r="C165" s="340"/>
      <c r="M165" s="276"/>
      <c r="N165" s="277"/>
      <c r="O165" s="278"/>
      <c r="P165" s="278"/>
      <c r="Q165" s="278"/>
      <c r="R165" s="278"/>
      <c r="S165" s="278"/>
      <c r="T165" s="278"/>
      <c r="U165" s="459"/>
      <c r="V165" s="303"/>
      <c r="W165" s="278"/>
      <c r="X165" s="278"/>
      <c r="Y165" s="278"/>
      <c r="Z165" s="278"/>
      <c r="AA165" s="315"/>
      <c r="AB165" s="316"/>
      <c r="AC165" s="278"/>
      <c r="AD165" s="278"/>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row>
    <row r="166" spans="3:65" s="272" customFormat="1" ht="15">
      <c r="C166" s="340"/>
      <c r="M166" s="276"/>
      <c r="N166" s="277"/>
      <c r="O166" s="278"/>
      <c r="P166" s="278"/>
      <c r="Q166" s="278"/>
      <c r="R166" s="278"/>
      <c r="S166" s="278"/>
      <c r="T166" s="278"/>
      <c r="U166" s="459"/>
      <c r="V166" s="303"/>
      <c r="W166" s="278"/>
      <c r="X166" s="278"/>
      <c r="Y166" s="278"/>
      <c r="Z166" s="278"/>
      <c r="AA166" s="315"/>
      <c r="AB166" s="316"/>
      <c r="AC166" s="278"/>
      <c r="AD166" s="278"/>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row>
    <row r="167" spans="3:65" s="272" customFormat="1" ht="15">
      <c r="C167" s="340"/>
      <c r="M167" s="276"/>
      <c r="N167" s="277"/>
      <c r="O167" s="278"/>
      <c r="P167" s="278"/>
      <c r="Q167" s="278"/>
      <c r="R167" s="278"/>
      <c r="S167" s="278"/>
      <c r="T167" s="278"/>
      <c r="U167" s="459"/>
      <c r="V167" s="303"/>
      <c r="W167" s="278"/>
      <c r="X167" s="278"/>
      <c r="Y167" s="278"/>
      <c r="Z167" s="278"/>
      <c r="AA167" s="315"/>
      <c r="AB167" s="316"/>
      <c r="AC167" s="278"/>
      <c r="AD167" s="278"/>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BG167" s="303"/>
      <c r="BH167" s="303"/>
      <c r="BI167" s="303"/>
      <c r="BJ167" s="303"/>
      <c r="BK167" s="303"/>
      <c r="BL167" s="303"/>
      <c r="BM167" s="303"/>
    </row>
    <row r="168" spans="3:65" s="272" customFormat="1" ht="15">
      <c r="C168" s="340"/>
      <c r="M168" s="276"/>
      <c r="N168" s="277"/>
      <c r="O168" s="278"/>
      <c r="P168" s="278"/>
      <c r="Q168" s="278"/>
      <c r="R168" s="278"/>
      <c r="S168" s="278"/>
      <c r="T168" s="278"/>
      <c r="U168" s="459"/>
      <c r="V168" s="303"/>
      <c r="W168" s="278"/>
      <c r="X168" s="278"/>
      <c r="Y168" s="278"/>
      <c r="Z168" s="278"/>
      <c r="AA168" s="315"/>
      <c r="AB168" s="316"/>
      <c r="AC168" s="278"/>
      <c r="AD168" s="278"/>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BG168" s="303"/>
      <c r="BH168" s="303"/>
      <c r="BI168" s="303"/>
      <c r="BJ168" s="303"/>
      <c r="BK168" s="303"/>
      <c r="BL168" s="303"/>
      <c r="BM168" s="303"/>
    </row>
    <row r="169" spans="3:65" s="272" customFormat="1" ht="15">
      <c r="C169" s="340"/>
      <c r="M169" s="276"/>
      <c r="N169" s="277"/>
      <c r="O169" s="278"/>
      <c r="P169" s="278"/>
      <c r="Q169" s="278"/>
      <c r="R169" s="278"/>
      <c r="S169" s="278"/>
      <c r="T169" s="278"/>
      <c r="U169" s="459"/>
      <c r="V169" s="303"/>
      <c r="W169" s="278"/>
      <c r="X169" s="278"/>
      <c r="Y169" s="278"/>
      <c r="Z169" s="278"/>
      <c r="AA169" s="315"/>
      <c r="AB169" s="316"/>
      <c r="AC169" s="278"/>
      <c r="AD169" s="278"/>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row>
    <row r="170" spans="3:65" s="272" customFormat="1" ht="15">
      <c r="C170" s="340"/>
      <c r="M170" s="276"/>
      <c r="N170" s="277"/>
      <c r="O170" s="278"/>
      <c r="P170" s="278"/>
      <c r="Q170" s="278"/>
      <c r="R170" s="278"/>
      <c r="S170" s="278"/>
      <c r="T170" s="278"/>
      <c r="U170" s="459"/>
      <c r="V170" s="303"/>
      <c r="W170" s="278"/>
      <c r="X170" s="278"/>
      <c r="Y170" s="278"/>
      <c r="Z170" s="278"/>
      <c r="AA170" s="315"/>
      <c r="AB170" s="316"/>
      <c r="AC170" s="278"/>
      <c r="AD170" s="278"/>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3"/>
      <c r="BK170" s="303"/>
      <c r="BL170" s="303"/>
      <c r="BM170" s="303"/>
    </row>
    <row r="171" spans="3:65" s="265" customFormat="1" ht="15">
      <c r="C171" s="341"/>
      <c r="K171" s="264"/>
      <c r="L171" s="260"/>
      <c r="M171" s="261"/>
      <c r="N171" s="261"/>
      <c r="O171" s="261"/>
      <c r="P171" s="261"/>
      <c r="Q171" s="261"/>
      <c r="R171" s="261"/>
      <c r="S171" s="261"/>
      <c r="T171" s="261"/>
      <c r="U171" s="453"/>
      <c r="V171" s="302"/>
      <c r="W171" s="261"/>
      <c r="X171" s="261"/>
      <c r="Y171" s="261"/>
      <c r="Z171" s="261"/>
      <c r="AA171" s="261"/>
      <c r="AB171" s="261"/>
      <c r="AC171" s="261"/>
      <c r="AD171" s="261"/>
      <c r="AE171" s="302"/>
      <c r="AF171" s="302"/>
      <c r="AG171" s="302"/>
      <c r="AH171" s="302"/>
      <c r="AI171" s="302"/>
      <c r="AJ171" s="302"/>
      <c r="AK171" s="302"/>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c r="BK171" s="302"/>
      <c r="BL171" s="302"/>
      <c r="BM171" s="302"/>
    </row>
    <row r="172" spans="3:65" s="265" customFormat="1" ht="15">
      <c r="C172" s="341"/>
      <c r="K172" s="264"/>
      <c r="L172" s="260"/>
      <c r="M172" s="261"/>
      <c r="N172" s="261"/>
      <c r="O172" s="261"/>
      <c r="P172" s="261"/>
      <c r="Q172" s="261"/>
      <c r="R172" s="261"/>
      <c r="S172" s="261"/>
      <c r="T172" s="261"/>
      <c r="U172" s="453"/>
      <c r="V172" s="302"/>
      <c r="W172" s="261"/>
      <c r="X172" s="261"/>
      <c r="Y172" s="261"/>
      <c r="Z172" s="261"/>
      <c r="AA172" s="261"/>
      <c r="AB172" s="261"/>
      <c r="AC172" s="261"/>
      <c r="AD172" s="261"/>
      <c r="AE172" s="302"/>
      <c r="AF172" s="302"/>
      <c r="AG172" s="302"/>
      <c r="AH172" s="302"/>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row>
    <row r="173" spans="1:65" s="265" customFormat="1" ht="15">
      <c r="A173" s="330"/>
      <c r="C173" s="341"/>
      <c r="K173" s="264"/>
      <c r="L173" s="260"/>
      <c r="M173" s="261"/>
      <c r="N173" s="261"/>
      <c r="O173" s="261"/>
      <c r="P173" s="261"/>
      <c r="Q173" s="261"/>
      <c r="R173" s="261"/>
      <c r="S173" s="261"/>
      <c r="T173" s="261"/>
      <c r="U173" s="453"/>
      <c r="V173" s="302"/>
      <c r="W173" s="261"/>
      <c r="X173" s="261"/>
      <c r="Y173" s="261"/>
      <c r="Z173" s="261"/>
      <c r="AA173" s="261"/>
      <c r="AB173" s="261"/>
      <c r="AC173" s="261"/>
      <c r="AD173" s="261"/>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row>
    <row r="174" spans="1:65" s="265" customFormat="1" ht="15" hidden="1">
      <c r="A174" s="331" t="s">
        <v>1167</v>
      </c>
      <c r="C174" s="341"/>
      <c r="K174" s="264"/>
      <c r="L174" s="260"/>
      <c r="M174" s="261"/>
      <c r="N174" s="261"/>
      <c r="O174" s="261"/>
      <c r="P174" s="261"/>
      <c r="Q174" s="261"/>
      <c r="R174" s="261"/>
      <c r="S174" s="261"/>
      <c r="T174" s="261"/>
      <c r="U174" s="453"/>
      <c r="V174" s="302"/>
      <c r="W174" s="261"/>
      <c r="X174" s="261"/>
      <c r="Y174" s="261"/>
      <c r="Z174" s="261"/>
      <c r="AA174" s="261"/>
      <c r="AB174" s="261"/>
      <c r="AC174" s="261"/>
      <c r="AD174" s="261"/>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row>
    <row r="175" spans="1:65" s="265" customFormat="1" ht="15" hidden="1">
      <c r="A175" s="331" t="s">
        <v>1168</v>
      </c>
      <c r="C175" s="341"/>
      <c r="K175" s="264"/>
      <c r="L175" s="260"/>
      <c r="M175" s="261"/>
      <c r="N175" s="261"/>
      <c r="O175" s="261"/>
      <c r="P175" s="261"/>
      <c r="Q175" s="261"/>
      <c r="R175" s="261"/>
      <c r="S175" s="261"/>
      <c r="T175" s="261"/>
      <c r="U175" s="453"/>
      <c r="V175" s="302"/>
      <c r="W175" s="261"/>
      <c r="X175" s="261"/>
      <c r="Y175" s="261"/>
      <c r="Z175" s="261"/>
      <c r="AA175" s="261"/>
      <c r="AB175" s="261"/>
      <c r="AC175" s="261"/>
      <c r="AD175" s="261"/>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row>
    <row r="176" spans="1:65" s="265" customFormat="1" ht="15" hidden="1">
      <c r="A176" s="331" t="s">
        <v>1169</v>
      </c>
      <c r="C176" s="341"/>
      <c r="K176" s="264"/>
      <c r="L176" s="260"/>
      <c r="M176" s="261"/>
      <c r="N176" s="261"/>
      <c r="O176" s="261"/>
      <c r="P176" s="261"/>
      <c r="Q176" s="261"/>
      <c r="R176" s="261"/>
      <c r="S176" s="261"/>
      <c r="T176" s="261"/>
      <c r="U176" s="453"/>
      <c r="V176" s="302"/>
      <c r="W176" s="261"/>
      <c r="X176" s="261"/>
      <c r="Y176" s="261"/>
      <c r="Z176" s="261"/>
      <c r="AA176" s="261"/>
      <c r="AB176" s="261"/>
      <c r="AC176" s="261"/>
      <c r="AD176" s="261"/>
      <c r="AE176" s="302"/>
      <c r="AF176" s="302"/>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BF176" s="302"/>
      <c r="BG176" s="302"/>
      <c r="BH176" s="302"/>
      <c r="BI176" s="302"/>
      <c r="BJ176" s="302"/>
      <c r="BK176" s="302"/>
      <c r="BL176" s="302"/>
      <c r="BM176" s="302"/>
    </row>
    <row r="177" spans="1:65" s="265" customFormat="1" ht="15" hidden="1">
      <c r="A177" s="331" t="s">
        <v>1170</v>
      </c>
      <c r="C177" s="341"/>
      <c r="K177" s="264"/>
      <c r="L177" s="260"/>
      <c r="M177" s="261"/>
      <c r="N177" s="261"/>
      <c r="O177" s="261"/>
      <c r="P177" s="261"/>
      <c r="Q177" s="261"/>
      <c r="R177" s="261"/>
      <c r="S177" s="261"/>
      <c r="T177" s="261"/>
      <c r="U177" s="453"/>
      <c r="V177" s="302"/>
      <c r="W177" s="261"/>
      <c r="X177" s="261"/>
      <c r="Y177" s="261"/>
      <c r="Z177" s="261"/>
      <c r="AA177" s="261"/>
      <c r="AB177" s="261"/>
      <c r="AC177" s="261"/>
      <c r="AD177" s="261"/>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c r="BI177" s="302"/>
      <c r="BJ177" s="302"/>
      <c r="BK177" s="302"/>
      <c r="BL177" s="302"/>
      <c r="BM177" s="302"/>
    </row>
    <row r="178" spans="1:65" s="265" customFormat="1" ht="15" hidden="1">
      <c r="A178" s="331" t="s">
        <v>1171</v>
      </c>
      <c r="C178" s="341"/>
      <c r="K178" s="264"/>
      <c r="L178" s="260"/>
      <c r="M178" s="261"/>
      <c r="N178" s="261"/>
      <c r="O178" s="261"/>
      <c r="P178" s="261"/>
      <c r="Q178" s="261"/>
      <c r="R178" s="261"/>
      <c r="S178" s="261"/>
      <c r="T178" s="261"/>
      <c r="U178" s="453"/>
      <c r="V178" s="302"/>
      <c r="W178" s="261"/>
      <c r="X178" s="261"/>
      <c r="Y178" s="261"/>
      <c r="Z178" s="261"/>
      <c r="AA178" s="261"/>
      <c r="AB178" s="261"/>
      <c r="AC178" s="261"/>
      <c r="AD178" s="261"/>
      <c r="AE178" s="302"/>
      <c r="AF178" s="302"/>
      <c r="AG178" s="302"/>
      <c r="AH178" s="302"/>
      <c r="AI178" s="302"/>
      <c r="AJ178" s="302"/>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row>
    <row r="179" spans="1:65" s="265" customFormat="1" ht="15" hidden="1">
      <c r="A179" s="331" t="s">
        <v>1172</v>
      </c>
      <c r="C179" s="341"/>
      <c r="K179" s="264"/>
      <c r="L179" s="260"/>
      <c r="M179" s="261"/>
      <c r="N179" s="261"/>
      <c r="O179" s="261"/>
      <c r="P179" s="261"/>
      <c r="Q179" s="261"/>
      <c r="R179" s="261"/>
      <c r="S179" s="261"/>
      <c r="T179" s="261"/>
      <c r="U179" s="453"/>
      <c r="V179" s="302"/>
      <c r="W179" s="261"/>
      <c r="X179" s="261"/>
      <c r="Y179" s="261"/>
      <c r="Z179" s="261"/>
      <c r="AA179" s="261"/>
      <c r="AB179" s="261"/>
      <c r="AC179" s="261"/>
      <c r="AD179" s="261"/>
      <c r="AE179" s="302"/>
      <c r="AF179" s="302"/>
      <c r="AG179" s="302"/>
      <c r="AH179" s="302"/>
      <c r="AI179" s="302"/>
      <c r="AJ179" s="302"/>
      <c r="AK179" s="302"/>
      <c r="AL179" s="302"/>
      <c r="AM179" s="302"/>
      <c r="AN179" s="302"/>
      <c r="AO179" s="302"/>
      <c r="AP179" s="302"/>
      <c r="AQ179" s="302"/>
      <c r="AR179" s="302"/>
      <c r="AS179" s="302"/>
      <c r="AT179" s="302"/>
      <c r="AU179" s="302"/>
      <c r="AV179" s="302"/>
      <c r="AW179" s="302"/>
      <c r="AX179" s="302"/>
      <c r="AY179" s="302"/>
      <c r="AZ179" s="302"/>
      <c r="BA179" s="302"/>
      <c r="BB179" s="302"/>
      <c r="BC179" s="302"/>
      <c r="BD179" s="302"/>
      <c r="BE179" s="302"/>
      <c r="BF179" s="302"/>
      <c r="BG179" s="302"/>
      <c r="BH179" s="302"/>
      <c r="BI179" s="302"/>
      <c r="BJ179" s="302"/>
      <c r="BK179" s="302"/>
      <c r="BL179" s="302"/>
      <c r="BM179" s="302"/>
    </row>
    <row r="180" spans="1:65" s="265" customFormat="1" ht="15" hidden="1">
      <c r="A180" s="331" t="s">
        <v>1173</v>
      </c>
      <c r="C180" s="341"/>
      <c r="K180" s="264"/>
      <c r="L180" s="260"/>
      <c r="M180" s="261"/>
      <c r="N180" s="261"/>
      <c r="O180" s="261"/>
      <c r="P180" s="261"/>
      <c r="Q180" s="261"/>
      <c r="R180" s="261"/>
      <c r="S180" s="261"/>
      <c r="T180" s="261"/>
      <c r="U180" s="453"/>
      <c r="V180" s="302"/>
      <c r="W180" s="261"/>
      <c r="X180" s="261"/>
      <c r="Y180" s="261"/>
      <c r="Z180" s="261"/>
      <c r="AA180" s="261"/>
      <c r="AB180" s="261"/>
      <c r="AC180" s="261"/>
      <c r="AD180" s="261"/>
      <c r="AE180" s="302"/>
      <c r="AF180" s="302"/>
      <c r="AG180" s="302"/>
      <c r="AH180" s="302"/>
      <c r="AI180" s="302"/>
      <c r="AJ180" s="302"/>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c r="BI180" s="302"/>
      <c r="BJ180" s="302"/>
      <c r="BK180" s="302"/>
      <c r="BL180" s="302"/>
      <c r="BM180" s="302"/>
    </row>
    <row r="181" spans="1:65" s="265" customFormat="1" ht="15" hidden="1">
      <c r="A181" s="331" t="s">
        <v>1174</v>
      </c>
      <c r="C181" s="341"/>
      <c r="K181" s="264"/>
      <c r="L181" s="260"/>
      <c r="M181" s="261"/>
      <c r="N181" s="261"/>
      <c r="O181" s="261"/>
      <c r="P181" s="261"/>
      <c r="Q181" s="261"/>
      <c r="R181" s="261"/>
      <c r="S181" s="261"/>
      <c r="T181" s="261"/>
      <c r="U181" s="453"/>
      <c r="V181" s="302"/>
      <c r="W181" s="261"/>
      <c r="X181" s="261"/>
      <c r="Y181" s="261"/>
      <c r="Z181" s="261"/>
      <c r="AA181" s="261"/>
      <c r="AB181" s="261"/>
      <c r="AC181" s="261"/>
      <c r="AD181" s="261"/>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c r="BI181" s="302"/>
      <c r="BJ181" s="302"/>
      <c r="BK181" s="302"/>
      <c r="BL181" s="302"/>
      <c r="BM181" s="302"/>
    </row>
    <row r="182" spans="1:65" s="265" customFormat="1" ht="15" hidden="1">
      <c r="A182" s="331" t="s">
        <v>1175</v>
      </c>
      <c r="C182" s="341"/>
      <c r="K182" s="264"/>
      <c r="L182" s="260"/>
      <c r="M182" s="261"/>
      <c r="N182" s="261"/>
      <c r="O182" s="261"/>
      <c r="P182" s="261"/>
      <c r="Q182" s="261"/>
      <c r="R182" s="261"/>
      <c r="S182" s="261"/>
      <c r="T182" s="261"/>
      <c r="U182" s="453"/>
      <c r="V182" s="302"/>
      <c r="W182" s="261"/>
      <c r="X182" s="261"/>
      <c r="Y182" s="261"/>
      <c r="Z182" s="261"/>
      <c r="AA182" s="261"/>
      <c r="AB182" s="261"/>
      <c r="AC182" s="261"/>
      <c r="AD182" s="261"/>
      <c r="AE182" s="302"/>
      <c r="AF182" s="302"/>
      <c r="AG182" s="302"/>
      <c r="AH182" s="302"/>
      <c r="AI182" s="302"/>
      <c r="AJ182" s="302"/>
      <c r="AK182" s="302"/>
      <c r="AL182" s="302"/>
      <c r="AM182" s="302"/>
      <c r="AN182" s="302"/>
      <c r="AO182" s="302"/>
      <c r="AP182" s="302"/>
      <c r="AQ182" s="302"/>
      <c r="AR182" s="302"/>
      <c r="AS182" s="302"/>
      <c r="AT182" s="302"/>
      <c r="AU182" s="302"/>
      <c r="AV182" s="302"/>
      <c r="AW182" s="302"/>
      <c r="AX182" s="302"/>
      <c r="AY182" s="302"/>
      <c r="AZ182" s="302"/>
      <c r="BA182" s="302"/>
      <c r="BB182" s="302"/>
      <c r="BC182" s="302"/>
      <c r="BD182" s="302"/>
      <c r="BE182" s="302"/>
      <c r="BF182" s="302"/>
      <c r="BG182" s="302"/>
      <c r="BH182" s="302"/>
      <c r="BI182" s="302"/>
      <c r="BJ182" s="302"/>
      <c r="BK182" s="302"/>
      <c r="BL182" s="302"/>
      <c r="BM182" s="302"/>
    </row>
    <row r="183" spans="1:65" s="265" customFormat="1" ht="15" hidden="1">
      <c r="A183" s="331" t="s">
        <v>1176</v>
      </c>
      <c r="C183" s="341"/>
      <c r="K183" s="264"/>
      <c r="L183" s="260"/>
      <c r="M183" s="261"/>
      <c r="N183" s="261"/>
      <c r="O183" s="261"/>
      <c r="P183" s="261"/>
      <c r="Q183" s="261"/>
      <c r="R183" s="261"/>
      <c r="S183" s="261"/>
      <c r="T183" s="261"/>
      <c r="U183" s="453"/>
      <c r="V183" s="302"/>
      <c r="W183" s="261"/>
      <c r="X183" s="261"/>
      <c r="Y183" s="261"/>
      <c r="Z183" s="261"/>
      <c r="AA183" s="261"/>
      <c r="AB183" s="261"/>
      <c r="AC183" s="261"/>
      <c r="AD183" s="261"/>
      <c r="AE183" s="302"/>
      <c r="AF183" s="302"/>
      <c r="AG183" s="302"/>
      <c r="AH183" s="302"/>
      <c r="AI183" s="302"/>
      <c r="AJ183" s="302"/>
      <c r="AK183" s="302"/>
      <c r="AL183" s="302"/>
      <c r="AM183" s="302"/>
      <c r="AN183" s="302"/>
      <c r="AO183" s="302"/>
      <c r="AP183" s="302"/>
      <c r="AQ183" s="302"/>
      <c r="AR183" s="302"/>
      <c r="AS183" s="302"/>
      <c r="AT183" s="302"/>
      <c r="AU183" s="302"/>
      <c r="AV183" s="302"/>
      <c r="AW183" s="302"/>
      <c r="AX183" s="302"/>
      <c r="AY183" s="302"/>
      <c r="AZ183" s="302"/>
      <c r="BA183" s="302"/>
      <c r="BB183" s="302"/>
      <c r="BC183" s="302"/>
      <c r="BD183" s="302"/>
      <c r="BE183" s="302"/>
      <c r="BF183" s="302"/>
      <c r="BG183" s="302"/>
      <c r="BH183" s="302"/>
      <c r="BI183" s="302"/>
      <c r="BJ183" s="302"/>
      <c r="BK183" s="302"/>
      <c r="BL183" s="302"/>
      <c r="BM183" s="302"/>
    </row>
    <row r="184" spans="1:65" s="265" customFormat="1" ht="15" hidden="1">
      <c r="A184" s="331" t="s">
        <v>1177</v>
      </c>
      <c r="C184" s="341"/>
      <c r="K184" s="264"/>
      <c r="L184" s="260"/>
      <c r="M184" s="261"/>
      <c r="N184" s="261"/>
      <c r="O184" s="261"/>
      <c r="P184" s="261"/>
      <c r="Q184" s="261"/>
      <c r="R184" s="261"/>
      <c r="S184" s="261"/>
      <c r="T184" s="261"/>
      <c r="U184" s="453"/>
      <c r="V184" s="302"/>
      <c r="W184" s="261"/>
      <c r="X184" s="261"/>
      <c r="Y184" s="261"/>
      <c r="Z184" s="261"/>
      <c r="AA184" s="261"/>
      <c r="AB184" s="261"/>
      <c r="AC184" s="261"/>
      <c r="AD184" s="261"/>
      <c r="AE184" s="302"/>
      <c r="AF184" s="302"/>
      <c r="AG184" s="302"/>
      <c r="AH184" s="302"/>
      <c r="AI184" s="302"/>
      <c r="AJ184" s="302"/>
      <c r="AK184" s="302"/>
      <c r="AL184" s="302"/>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02"/>
      <c r="BI184" s="302"/>
      <c r="BJ184" s="302"/>
      <c r="BK184" s="302"/>
      <c r="BL184" s="302"/>
      <c r="BM184" s="302"/>
    </row>
    <row r="185" spans="1:65" s="265" customFormat="1" ht="15" hidden="1">
      <c r="A185" s="331" t="s">
        <v>1178</v>
      </c>
      <c r="C185" s="341"/>
      <c r="K185" s="264"/>
      <c r="L185" s="260"/>
      <c r="M185" s="261"/>
      <c r="N185" s="261"/>
      <c r="O185" s="261"/>
      <c r="P185" s="261"/>
      <c r="Q185" s="261"/>
      <c r="R185" s="261"/>
      <c r="S185" s="261"/>
      <c r="T185" s="261"/>
      <c r="U185" s="453"/>
      <c r="V185" s="302"/>
      <c r="W185" s="261"/>
      <c r="X185" s="261"/>
      <c r="Y185" s="261"/>
      <c r="Z185" s="261"/>
      <c r="AA185" s="261"/>
      <c r="AB185" s="261"/>
      <c r="AC185" s="261"/>
      <c r="AD185" s="261"/>
      <c r="AE185" s="302"/>
      <c r="AF185" s="302"/>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BF185" s="302"/>
      <c r="BG185" s="302"/>
      <c r="BH185" s="302"/>
      <c r="BI185" s="302"/>
      <c r="BJ185" s="302"/>
      <c r="BK185" s="302"/>
      <c r="BL185" s="302"/>
      <c r="BM185" s="302"/>
    </row>
    <row r="186" spans="1:65" s="265" customFormat="1" ht="15" hidden="1">
      <c r="A186" s="331" t="s">
        <v>1179</v>
      </c>
      <c r="C186" s="341"/>
      <c r="K186" s="264"/>
      <c r="L186" s="260"/>
      <c r="M186" s="261"/>
      <c r="N186" s="261"/>
      <c r="O186" s="261"/>
      <c r="P186" s="261"/>
      <c r="Q186" s="261"/>
      <c r="R186" s="261"/>
      <c r="S186" s="261"/>
      <c r="T186" s="261"/>
      <c r="U186" s="453"/>
      <c r="V186" s="302"/>
      <c r="W186" s="261"/>
      <c r="X186" s="261"/>
      <c r="Y186" s="261"/>
      <c r="Z186" s="261"/>
      <c r="AA186" s="261"/>
      <c r="AB186" s="261"/>
      <c r="AC186" s="261"/>
      <c r="AD186" s="261"/>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row>
    <row r="187" spans="1:65" s="265" customFormat="1" ht="15" hidden="1">
      <c r="A187" s="331" t="s">
        <v>1180</v>
      </c>
      <c r="C187" s="341"/>
      <c r="K187" s="264"/>
      <c r="L187" s="260"/>
      <c r="M187" s="261"/>
      <c r="N187" s="261"/>
      <c r="O187" s="261"/>
      <c r="P187" s="261"/>
      <c r="Q187" s="261"/>
      <c r="R187" s="261"/>
      <c r="S187" s="261"/>
      <c r="T187" s="261"/>
      <c r="U187" s="453"/>
      <c r="V187" s="302"/>
      <c r="W187" s="261"/>
      <c r="X187" s="261"/>
      <c r="Y187" s="261"/>
      <c r="Z187" s="261"/>
      <c r="AA187" s="261"/>
      <c r="AB187" s="261"/>
      <c r="AC187" s="261"/>
      <c r="AD187" s="261"/>
      <c r="AE187" s="302"/>
      <c r="AF187" s="302"/>
      <c r="AG187" s="302"/>
      <c r="AH187" s="302"/>
      <c r="AI187" s="302"/>
      <c r="AJ187" s="302"/>
      <c r="AK187" s="302"/>
      <c r="AL187" s="302"/>
      <c r="AM187" s="302"/>
      <c r="AN187" s="302"/>
      <c r="AO187" s="302"/>
      <c r="AP187" s="302"/>
      <c r="AQ187" s="302"/>
      <c r="AR187" s="302"/>
      <c r="AS187" s="302"/>
      <c r="AT187" s="302"/>
      <c r="AU187" s="302"/>
      <c r="AV187" s="302"/>
      <c r="AW187" s="302"/>
      <c r="AX187" s="302"/>
      <c r="AY187" s="302"/>
      <c r="AZ187" s="302"/>
      <c r="BA187" s="302"/>
      <c r="BB187" s="302"/>
      <c r="BC187" s="302"/>
      <c r="BD187" s="302"/>
      <c r="BE187" s="302"/>
      <c r="BF187" s="302"/>
      <c r="BG187" s="302"/>
      <c r="BH187" s="302"/>
      <c r="BI187" s="302"/>
      <c r="BJ187" s="302"/>
      <c r="BK187" s="302"/>
      <c r="BL187" s="302"/>
      <c r="BM187" s="302"/>
    </row>
    <row r="188" spans="1:65" s="265" customFormat="1" ht="15" hidden="1">
      <c r="A188" s="331" t="s">
        <v>1181</v>
      </c>
      <c r="C188" s="341"/>
      <c r="K188" s="264"/>
      <c r="L188" s="260"/>
      <c r="M188" s="261"/>
      <c r="N188" s="261"/>
      <c r="O188" s="261"/>
      <c r="P188" s="261"/>
      <c r="Q188" s="261"/>
      <c r="R188" s="261"/>
      <c r="S188" s="261"/>
      <c r="T188" s="261"/>
      <c r="U188" s="453"/>
      <c r="V188" s="302"/>
      <c r="W188" s="261"/>
      <c r="X188" s="261"/>
      <c r="Y188" s="261"/>
      <c r="Z188" s="261"/>
      <c r="AA188" s="261"/>
      <c r="AB188" s="261"/>
      <c r="AC188" s="261"/>
      <c r="AD188" s="261"/>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302"/>
      <c r="BA188" s="302"/>
      <c r="BB188" s="302"/>
      <c r="BC188" s="302"/>
      <c r="BD188" s="302"/>
      <c r="BE188" s="302"/>
      <c r="BF188" s="302"/>
      <c r="BG188" s="302"/>
      <c r="BH188" s="302"/>
      <c r="BI188" s="302"/>
      <c r="BJ188" s="302"/>
      <c r="BK188" s="302"/>
      <c r="BL188" s="302"/>
      <c r="BM188" s="302"/>
    </row>
    <row r="189" spans="1:65" s="265" customFormat="1" ht="15" hidden="1">
      <c r="A189" s="331" t="s">
        <v>1182</v>
      </c>
      <c r="C189" s="341"/>
      <c r="K189" s="264"/>
      <c r="L189" s="260"/>
      <c r="M189" s="261"/>
      <c r="N189" s="261"/>
      <c r="O189" s="261"/>
      <c r="P189" s="261"/>
      <c r="Q189" s="261"/>
      <c r="R189" s="261"/>
      <c r="S189" s="261"/>
      <c r="T189" s="261"/>
      <c r="U189" s="453"/>
      <c r="V189" s="302"/>
      <c r="W189" s="261"/>
      <c r="X189" s="261"/>
      <c r="Y189" s="261"/>
      <c r="Z189" s="261"/>
      <c r="AA189" s="261"/>
      <c r="AB189" s="261"/>
      <c r="AC189" s="261"/>
      <c r="AD189" s="261"/>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302"/>
      <c r="AZ189" s="302"/>
      <c r="BA189" s="302"/>
      <c r="BB189" s="302"/>
      <c r="BC189" s="302"/>
      <c r="BD189" s="302"/>
      <c r="BE189" s="302"/>
      <c r="BF189" s="302"/>
      <c r="BG189" s="302"/>
      <c r="BH189" s="302"/>
      <c r="BI189" s="302"/>
      <c r="BJ189" s="302"/>
      <c r="BK189" s="302"/>
      <c r="BL189" s="302"/>
      <c r="BM189" s="302"/>
    </row>
    <row r="190" spans="1:65" s="265" customFormat="1" ht="15" hidden="1">
      <c r="A190" s="331" t="s">
        <v>1183</v>
      </c>
      <c r="C190" s="341"/>
      <c r="K190" s="264"/>
      <c r="L190" s="260"/>
      <c r="M190" s="261"/>
      <c r="N190" s="261"/>
      <c r="O190" s="261"/>
      <c r="P190" s="261"/>
      <c r="Q190" s="261"/>
      <c r="R190" s="261"/>
      <c r="S190" s="261"/>
      <c r="T190" s="261"/>
      <c r="U190" s="453"/>
      <c r="V190" s="302"/>
      <c r="W190" s="261"/>
      <c r="X190" s="261"/>
      <c r="Y190" s="261"/>
      <c r="Z190" s="261"/>
      <c r="AA190" s="261"/>
      <c r="AB190" s="261"/>
      <c r="AC190" s="261"/>
      <c r="AD190" s="261"/>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row>
    <row r="191" spans="1:65" s="265" customFormat="1" ht="15" hidden="1">
      <c r="A191" s="331" t="s">
        <v>1184</v>
      </c>
      <c r="C191" s="341"/>
      <c r="K191" s="264"/>
      <c r="L191" s="260"/>
      <c r="M191" s="261"/>
      <c r="N191" s="261"/>
      <c r="O191" s="261"/>
      <c r="P191" s="261"/>
      <c r="Q191" s="261"/>
      <c r="R191" s="261"/>
      <c r="S191" s="261"/>
      <c r="T191" s="261"/>
      <c r="U191" s="453"/>
      <c r="V191" s="302"/>
      <c r="W191" s="261"/>
      <c r="X191" s="261"/>
      <c r="Y191" s="261"/>
      <c r="Z191" s="261"/>
      <c r="AA191" s="261"/>
      <c r="AB191" s="261"/>
      <c r="AC191" s="261"/>
      <c r="AD191" s="261"/>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c r="BI191" s="302"/>
      <c r="BJ191" s="302"/>
      <c r="BK191" s="302"/>
      <c r="BL191" s="302"/>
      <c r="BM191" s="302"/>
    </row>
    <row r="192" spans="1:65" s="265" customFormat="1" ht="15" hidden="1">
      <c r="A192" s="331" t="s">
        <v>1185</v>
      </c>
      <c r="C192" s="341"/>
      <c r="K192" s="264"/>
      <c r="L192" s="260"/>
      <c r="M192" s="261"/>
      <c r="N192" s="261"/>
      <c r="O192" s="261"/>
      <c r="P192" s="261"/>
      <c r="Q192" s="261"/>
      <c r="R192" s="261"/>
      <c r="S192" s="261"/>
      <c r="T192" s="261"/>
      <c r="U192" s="453"/>
      <c r="V192" s="302"/>
      <c r="W192" s="261"/>
      <c r="X192" s="261"/>
      <c r="Y192" s="261"/>
      <c r="Z192" s="261"/>
      <c r="AA192" s="261"/>
      <c r="AB192" s="261"/>
      <c r="AC192" s="261"/>
      <c r="AD192" s="261"/>
      <c r="AE192" s="302"/>
      <c r="AF192" s="302"/>
      <c r="AG192" s="302"/>
      <c r="AH192" s="302"/>
      <c r="AI192" s="302"/>
      <c r="AJ192" s="302"/>
      <c r="AK192" s="302"/>
      <c r="AL192" s="302"/>
      <c r="AM192" s="302"/>
      <c r="AN192" s="302"/>
      <c r="AO192" s="302"/>
      <c r="AP192" s="302"/>
      <c r="AQ192" s="302"/>
      <c r="AR192" s="302"/>
      <c r="AS192" s="302"/>
      <c r="AT192" s="302"/>
      <c r="AU192" s="302"/>
      <c r="AV192" s="302"/>
      <c r="AW192" s="302"/>
      <c r="AX192" s="302"/>
      <c r="AY192" s="302"/>
      <c r="AZ192" s="302"/>
      <c r="BA192" s="302"/>
      <c r="BB192" s="302"/>
      <c r="BC192" s="302"/>
      <c r="BD192" s="302"/>
      <c r="BE192" s="302"/>
      <c r="BF192" s="302"/>
      <c r="BG192" s="302"/>
      <c r="BH192" s="302"/>
      <c r="BI192" s="302"/>
      <c r="BJ192" s="302"/>
      <c r="BK192" s="302"/>
      <c r="BL192" s="302"/>
      <c r="BM192" s="302"/>
    </row>
    <row r="193" spans="1:65" s="265" customFormat="1" ht="15" hidden="1">
      <c r="A193" s="331" t="s">
        <v>1186</v>
      </c>
      <c r="C193" s="341"/>
      <c r="K193" s="264"/>
      <c r="L193" s="260"/>
      <c r="M193" s="261"/>
      <c r="N193" s="261"/>
      <c r="O193" s="261"/>
      <c r="P193" s="261"/>
      <c r="Q193" s="261"/>
      <c r="R193" s="261"/>
      <c r="S193" s="261"/>
      <c r="T193" s="261"/>
      <c r="U193" s="453"/>
      <c r="V193" s="302"/>
      <c r="W193" s="261"/>
      <c r="X193" s="261"/>
      <c r="Y193" s="261"/>
      <c r="Z193" s="261"/>
      <c r="AA193" s="261"/>
      <c r="AB193" s="261"/>
      <c r="AC193" s="261"/>
      <c r="AD193" s="261"/>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2"/>
      <c r="AZ193" s="302"/>
      <c r="BA193" s="302"/>
      <c r="BB193" s="302"/>
      <c r="BC193" s="302"/>
      <c r="BD193" s="302"/>
      <c r="BE193" s="302"/>
      <c r="BF193" s="302"/>
      <c r="BG193" s="302"/>
      <c r="BH193" s="302"/>
      <c r="BI193" s="302"/>
      <c r="BJ193" s="302"/>
      <c r="BK193" s="302"/>
      <c r="BL193" s="302"/>
      <c r="BM193" s="302"/>
    </row>
    <row r="194" spans="3:65" s="265" customFormat="1" ht="15" hidden="1">
      <c r="C194" s="341"/>
      <c r="K194" s="264"/>
      <c r="L194" s="260"/>
      <c r="M194" s="261"/>
      <c r="N194" s="261"/>
      <c r="O194" s="261"/>
      <c r="P194" s="261"/>
      <c r="Q194" s="261"/>
      <c r="R194" s="261"/>
      <c r="S194" s="261"/>
      <c r="T194" s="261"/>
      <c r="U194" s="453"/>
      <c r="V194" s="302"/>
      <c r="W194" s="261"/>
      <c r="X194" s="261"/>
      <c r="Y194" s="261"/>
      <c r="Z194" s="261"/>
      <c r="AA194" s="261"/>
      <c r="AB194" s="261"/>
      <c r="AC194" s="261"/>
      <c r="AD194" s="261"/>
      <c r="AE194" s="302"/>
      <c r="AF194" s="302"/>
      <c r="AG194" s="302"/>
      <c r="AH194" s="302"/>
      <c r="AI194" s="302"/>
      <c r="AJ194" s="302"/>
      <c r="AK194" s="302"/>
      <c r="AL194" s="302"/>
      <c r="AM194" s="302"/>
      <c r="AN194" s="302"/>
      <c r="AO194" s="302"/>
      <c r="AP194" s="302"/>
      <c r="AQ194" s="302"/>
      <c r="AR194" s="302"/>
      <c r="AS194" s="302"/>
      <c r="AT194" s="302"/>
      <c r="AU194" s="302"/>
      <c r="AV194" s="302"/>
      <c r="AW194" s="302"/>
      <c r="AX194" s="302"/>
      <c r="AY194" s="302"/>
      <c r="AZ194" s="302"/>
      <c r="BA194" s="302"/>
      <c r="BB194" s="302"/>
      <c r="BC194" s="302"/>
      <c r="BD194" s="302"/>
      <c r="BE194" s="302"/>
      <c r="BF194" s="302"/>
      <c r="BG194" s="302"/>
      <c r="BH194" s="302"/>
      <c r="BI194" s="302"/>
      <c r="BJ194" s="302"/>
      <c r="BK194" s="302"/>
      <c r="BL194" s="302"/>
      <c r="BM194" s="302"/>
    </row>
    <row r="195" spans="3:65" s="265" customFormat="1" ht="15" hidden="1">
      <c r="C195" s="341"/>
      <c r="K195" s="264"/>
      <c r="L195" s="260"/>
      <c r="M195" s="261"/>
      <c r="N195" s="261"/>
      <c r="O195" s="261"/>
      <c r="P195" s="261"/>
      <c r="Q195" s="261"/>
      <c r="R195" s="261"/>
      <c r="S195" s="261"/>
      <c r="T195" s="261"/>
      <c r="U195" s="453"/>
      <c r="V195" s="302"/>
      <c r="W195" s="261"/>
      <c r="X195" s="261"/>
      <c r="Y195" s="261"/>
      <c r="Z195" s="261"/>
      <c r="AA195" s="261"/>
      <c r="AB195" s="261"/>
      <c r="AC195" s="261"/>
      <c r="AD195" s="261"/>
      <c r="AE195" s="302"/>
      <c r="AF195" s="302"/>
      <c r="AG195" s="302"/>
      <c r="AH195" s="302"/>
      <c r="AI195" s="302"/>
      <c r="AJ195" s="302"/>
      <c r="AK195" s="302"/>
      <c r="AL195" s="302"/>
      <c r="AM195" s="302"/>
      <c r="AN195" s="302"/>
      <c r="AO195" s="302"/>
      <c r="AP195" s="302"/>
      <c r="AQ195" s="302"/>
      <c r="AR195" s="302"/>
      <c r="AS195" s="302"/>
      <c r="AT195" s="302"/>
      <c r="AU195" s="302"/>
      <c r="AV195" s="302"/>
      <c r="AW195" s="302"/>
      <c r="AX195" s="302"/>
      <c r="AY195" s="302"/>
      <c r="AZ195" s="302"/>
      <c r="BA195" s="302"/>
      <c r="BB195" s="302"/>
      <c r="BC195" s="302"/>
      <c r="BD195" s="302"/>
      <c r="BE195" s="302"/>
      <c r="BF195" s="302"/>
      <c r="BG195" s="302"/>
      <c r="BH195" s="302"/>
      <c r="BI195" s="302"/>
      <c r="BJ195" s="302"/>
      <c r="BK195" s="302"/>
      <c r="BL195" s="302"/>
      <c r="BM195" s="302"/>
    </row>
    <row r="196" spans="3:65" s="265" customFormat="1" ht="15">
      <c r="C196" s="341"/>
      <c r="K196" s="264"/>
      <c r="L196" s="260"/>
      <c r="M196" s="261"/>
      <c r="N196" s="261"/>
      <c r="O196" s="261"/>
      <c r="P196" s="261"/>
      <c r="Q196" s="261"/>
      <c r="R196" s="261"/>
      <c r="S196" s="261"/>
      <c r="T196" s="261"/>
      <c r="U196" s="453"/>
      <c r="V196" s="302"/>
      <c r="W196" s="261"/>
      <c r="X196" s="261"/>
      <c r="Y196" s="261"/>
      <c r="Z196" s="261"/>
      <c r="AA196" s="261"/>
      <c r="AB196" s="261"/>
      <c r="AC196" s="261"/>
      <c r="AD196" s="261"/>
      <c r="AE196" s="302"/>
      <c r="AF196" s="302"/>
      <c r="AG196" s="302"/>
      <c r="AH196" s="302"/>
      <c r="AI196" s="302"/>
      <c r="AJ196" s="302"/>
      <c r="AK196" s="302"/>
      <c r="AL196" s="302"/>
      <c r="AM196" s="302"/>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row>
    <row r="197" spans="3:65" s="265" customFormat="1" ht="15">
      <c r="C197" s="341"/>
      <c r="K197" s="264"/>
      <c r="L197" s="260"/>
      <c r="M197" s="261"/>
      <c r="N197" s="261"/>
      <c r="O197" s="261"/>
      <c r="P197" s="261"/>
      <c r="Q197" s="261"/>
      <c r="R197" s="261"/>
      <c r="S197" s="261"/>
      <c r="T197" s="261"/>
      <c r="U197" s="453"/>
      <c r="V197" s="302"/>
      <c r="W197" s="261"/>
      <c r="X197" s="261"/>
      <c r="Y197" s="261"/>
      <c r="Z197" s="261"/>
      <c r="AA197" s="261"/>
      <c r="AB197" s="261"/>
      <c r="AC197" s="261"/>
      <c r="AD197" s="261"/>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row>
    <row r="198" spans="3:65" s="265" customFormat="1" ht="15">
      <c r="C198" s="341"/>
      <c r="K198" s="264"/>
      <c r="L198" s="260"/>
      <c r="M198" s="261"/>
      <c r="N198" s="261"/>
      <c r="O198" s="261"/>
      <c r="P198" s="261"/>
      <c r="Q198" s="261"/>
      <c r="R198" s="261"/>
      <c r="S198" s="261"/>
      <c r="T198" s="261"/>
      <c r="U198" s="453"/>
      <c r="V198" s="302"/>
      <c r="W198" s="261"/>
      <c r="X198" s="261"/>
      <c r="Y198" s="261"/>
      <c r="Z198" s="261"/>
      <c r="AA198" s="261"/>
      <c r="AB198" s="261"/>
      <c r="AC198" s="261"/>
      <c r="AD198" s="261"/>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BF198" s="302"/>
      <c r="BG198" s="302"/>
      <c r="BH198" s="302"/>
      <c r="BI198" s="302"/>
      <c r="BJ198" s="302"/>
      <c r="BK198" s="302"/>
      <c r="BL198" s="302"/>
      <c r="BM198" s="302"/>
    </row>
    <row r="199" spans="3:65" s="265" customFormat="1" ht="15">
      <c r="C199" s="341"/>
      <c r="K199" s="264"/>
      <c r="L199" s="260"/>
      <c r="M199" s="261"/>
      <c r="N199" s="261"/>
      <c r="O199" s="261"/>
      <c r="P199" s="261"/>
      <c r="Q199" s="261"/>
      <c r="R199" s="261"/>
      <c r="S199" s="261"/>
      <c r="T199" s="261"/>
      <c r="U199" s="453"/>
      <c r="V199" s="302"/>
      <c r="W199" s="261"/>
      <c r="X199" s="261"/>
      <c r="Y199" s="261"/>
      <c r="Z199" s="261"/>
      <c r="AA199" s="261"/>
      <c r="AB199" s="261"/>
      <c r="AC199" s="261"/>
      <c r="AD199" s="261"/>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2"/>
      <c r="AZ199" s="302"/>
      <c r="BA199" s="302"/>
      <c r="BB199" s="302"/>
      <c r="BC199" s="302"/>
      <c r="BD199" s="302"/>
      <c r="BE199" s="302"/>
      <c r="BF199" s="302"/>
      <c r="BG199" s="302"/>
      <c r="BH199" s="302"/>
      <c r="BI199" s="302"/>
      <c r="BJ199" s="302"/>
      <c r="BK199" s="302"/>
      <c r="BL199" s="302"/>
      <c r="BM199" s="302"/>
    </row>
    <row r="200" spans="3:65" s="265" customFormat="1" ht="15">
      <c r="C200" s="341"/>
      <c r="K200" s="264"/>
      <c r="L200" s="260"/>
      <c r="M200" s="261"/>
      <c r="N200" s="261"/>
      <c r="O200" s="261"/>
      <c r="P200" s="261"/>
      <c r="Q200" s="261"/>
      <c r="R200" s="261"/>
      <c r="S200" s="261"/>
      <c r="T200" s="261"/>
      <c r="U200" s="453"/>
      <c r="V200" s="302"/>
      <c r="W200" s="261"/>
      <c r="X200" s="261"/>
      <c r="Y200" s="261"/>
      <c r="Z200" s="261"/>
      <c r="AA200" s="261"/>
      <c r="AB200" s="261"/>
      <c r="AC200" s="261"/>
      <c r="AD200" s="261"/>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c r="AY200" s="302"/>
      <c r="AZ200" s="302"/>
      <c r="BA200" s="302"/>
      <c r="BB200" s="302"/>
      <c r="BC200" s="302"/>
      <c r="BD200" s="302"/>
      <c r="BE200" s="302"/>
      <c r="BF200" s="302"/>
      <c r="BG200" s="302"/>
      <c r="BH200" s="302"/>
      <c r="BI200" s="302"/>
      <c r="BJ200" s="302"/>
      <c r="BK200" s="302"/>
      <c r="BL200" s="302"/>
      <c r="BM200" s="302"/>
    </row>
    <row r="201" spans="3:65" s="265" customFormat="1" ht="15">
      <c r="C201" s="341"/>
      <c r="K201" s="264"/>
      <c r="L201" s="260"/>
      <c r="M201" s="261"/>
      <c r="N201" s="261"/>
      <c r="O201" s="261"/>
      <c r="P201" s="261"/>
      <c r="Q201" s="261"/>
      <c r="R201" s="261"/>
      <c r="S201" s="261"/>
      <c r="T201" s="261"/>
      <c r="U201" s="453"/>
      <c r="V201" s="302"/>
      <c r="W201" s="261"/>
      <c r="X201" s="261"/>
      <c r="Y201" s="261"/>
      <c r="Z201" s="261"/>
      <c r="AA201" s="261"/>
      <c r="AB201" s="261"/>
      <c r="AC201" s="261"/>
      <c r="AD201" s="261"/>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c r="AY201" s="302"/>
      <c r="AZ201" s="302"/>
      <c r="BA201" s="302"/>
      <c r="BB201" s="302"/>
      <c r="BC201" s="302"/>
      <c r="BD201" s="302"/>
      <c r="BE201" s="302"/>
      <c r="BF201" s="302"/>
      <c r="BG201" s="302"/>
      <c r="BH201" s="302"/>
      <c r="BI201" s="302"/>
      <c r="BJ201" s="302"/>
      <c r="BK201" s="302"/>
      <c r="BL201" s="302"/>
      <c r="BM201" s="302"/>
    </row>
    <row r="202" spans="3:65" s="265" customFormat="1" ht="15">
      <c r="C202" s="341"/>
      <c r="K202" s="264"/>
      <c r="L202" s="260"/>
      <c r="M202" s="261"/>
      <c r="N202" s="261"/>
      <c r="O202" s="261"/>
      <c r="P202" s="261"/>
      <c r="Q202" s="261"/>
      <c r="R202" s="261"/>
      <c r="S202" s="261"/>
      <c r="T202" s="261"/>
      <c r="U202" s="453"/>
      <c r="V202" s="302"/>
      <c r="W202" s="261"/>
      <c r="X202" s="261"/>
      <c r="Y202" s="261"/>
      <c r="Z202" s="261"/>
      <c r="AA202" s="261"/>
      <c r="AB202" s="261"/>
      <c r="AC202" s="261"/>
      <c r="AD202" s="261"/>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2"/>
      <c r="AZ202" s="302"/>
      <c r="BA202" s="302"/>
      <c r="BB202" s="302"/>
      <c r="BC202" s="302"/>
      <c r="BD202" s="302"/>
      <c r="BE202" s="302"/>
      <c r="BF202" s="302"/>
      <c r="BG202" s="302"/>
      <c r="BH202" s="302"/>
      <c r="BI202" s="302"/>
      <c r="BJ202" s="302"/>
      <c r="BK202" s="302"/>
      <c r="BL202" s="302"/>
      <c r="BM202" s="302"/>
    </row>
    <row r="203" spans="3:65" s="265" customFormat="1" ht="15">
      <c r="C203" s="341"/>
      <c r="K203" s="264"/>
      <c r="L203" s="260"/>
      <c r="M203" s="261"/>
      <c r="N203" s="261"/>
      <c r="O203" s="261"/>
      <c r="P203" s="261"/>
      <c r="Q203" s="261"/>
      <c r="R203" s="261"/>
      <c r="S203" s="261"/>
      <c r="T203" s="261"/>
      <c r="U203" s="453"/>
      <c r="V203" s="302"/>
      <c r="W203" s="261"/>
      <c r="X203" s="261"/>
      <c r="Y203" s="261"/>
      <c r="Z203" s="261"/>
      <c r="AA203" s="261"/>
      <c r="AB203" s="261"/>
      <c r="AC203" s="261"/>
      <c r="AD203" s="261"/>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c r="BI203" s="302"/>
      <c r="BJ203" s="302"/>
      <c r="BK203" s="302"/>
      <c r="BL203" s="302"/>
      <c r="BM203" s="302"/>
    </row>
    <row r="204" spans="3:65" s="265" customFormat="1" ht="15">
      <c r="C204" s="341"/>
      <c r="K204" s="264"/>
      <c r="L204" s="260"/>
      <c r="M204" s="261"/>
      <c r="N204" s="261"/>
      <c r="O204" s="261"/>
      <c r="P204" s="261"/>
      <c r="Q204" s="261"/>
      <c r="R204" s="261"/>
      <c r="S204" s="261"/>
      <c r="T204" s="261"/>
      <c r="U204" s="453"/>
      <c r="V204" s="302"/>
      <c r="W204" s="261"/>
      <c r="X204" s="261"/>
      <c r="Y204" s="261"/>
      <c r="Z204" s="261"/>
      <c r="AA204" s="261"/>
      <c r="AB204" s="261"/>
      <c r="AC204" s="261"/>
      <c r="AD204" s="261"/>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2"/>
      <c r="AZ204" s="302"/>
      <c r="BA204" s="302"/>
      <c r="BB204" s="302"/>
      <c r="BC204" s="302"/>
      <c r="BD204" s="302"/>
      <c r="BE204" s="302"/>
      <c r="BF204" s="302"/>
      <c r="BG204" s="302"/>
      <c r="BH204" s="302"/>
      <c r="BI204" s="302"/>
      <c r="BJ204" s="302"/>
      <c r="BK204" s="302"/>
      <c r="BL204" s="302"/>
      <c r="BM204" s="302"/>
    </row>
    <row r="205" spans="3:65" s="265" customFormat="1" ht="15">
      <c r="C205" s="341"/>
      <c r="K205" s="264"/>
      <c r="L205" s="260"/>
      <c r="M205" s="261"/>
      <c r="N205" s="261"/>
      <c r="O205" s="261"/>
      <c r="P205" s="261"/>
      <c r="Q205" s="261"/>
      <c r="R205" s="261"/>
      <c r="S205" s="261"/>
      <c r="T205" s="261"/>
      <c r="U205" s="453"/>
      <c r="V205" s="302"/>
      <c r="W205" s="261"/>
      <c r="X205" s="261"/>
      <c r="Y205" s="261"/>
      <c r="Z205" s="261"/>
      <c r="AA205" s="261"/>
      <c r="AB205" s="261"/>
      <c r="AC205" s="261"/>
      <c r="AD205" s="261"/>
      <c r="AE205" s="302"/>
      <c r="AF205" s="302"/>
      <c r="AG205" s="302"/>
      <c r="AH205" s="302"/>
      <c r="AI205" s="302"/>
      <c r="AJ205" s="302"/>
      <c r="AK205" s="302"/>
      <c r="AL205" s="302"/>
      <c r="AM205" s="302"/>
      <c r="AN205" s="302"/>
      <c r="AO205" s="302"/>
      <c r="AP205" s="302"/>
      <c r="AQ205" s="302"/>
      <c r="AR205" s="302"/>
      <c r="AS205" s="302"/>
      <c r="AT205" s="302"/>
      <c r="AU205" s="302"/>
      <c r="AV205" s="302"/>
      <c r="AW205" s="302"/>
      <c r="AX205" s="302"/>
      <c r="AY205" s="302"/>
      <c r="AZ205" s="302"/>
      <c r="BA205" s="302"/>
      <c r="BB205" s="302"/>
      <c r="BC205" s="302"/>
      <c r="BD205" s="302"/>
      <c r="BE205" s="302"/>
      <c r="BF205" s="302"/>
      <c r="BG205" s="302"/>
      <c r="BH205" s="302"/>
      <c r="BI205" s="302"/>
      <c r="BJ205" s="302"/>
      <c r="BK205" s="302"/>
      <c r="BL205" s="302"/>
      <c r="BM205" s="302"/>
    </row>
    <row r="206" spans="3:65" s="265" customFormat="1" ht="15">
      <c r="C206" s="341"/>
      <c r="K206" s="264"/>
      <c r="L206" s="260"/>
      <c r="M206" s="261"/>
      <c r="N206" s="261"/>
      <c r="O206" s="261"/>
      <c r="P206" s="261"/>
      <c r="Q206" s="261"/>
      <c r="R206" s="261"/>
      <c r="S206" s="261"/>
      <c r="T206" s="261"/>
      <c r="U206" s="453"/>
      <c r="V206" s="302"/>
      <c r="W206" s="261"/>
      <c r="X206" s="261"/>
      <c r="Y206" s="261"/>
      <c r="Z206" s="261"/>
      <c r="AA206" s="261"/>
      <c r="AB206" s="261"/>
      <c r="AC206" s="261"/>
      <c r="AD206" s="261"/>
      <c r="AE206" s="302"/>
      <c r="AF206" s="302"/>
      <c r="AG206" s="302"/>
      <c r="AH206" s="302"/>
      <c r="AI206" s="302"/>
      <c r="AJ206" s="302"/>
      <c r="AK206" s="302"/>
      <c r="AL206" s="302"/>
      <c r="AM206" s="302"/>
      <c r="AN206" s="302"/>
      <c r="AO206" s="302"/>
      <c r="AP206" s="302"/>
      <c r="AQ206" s="302"/>
      <c r="AR206" s="302"/>
      <c r="AS206" s="302"/>
      <c r="AT206" s="302"/>
      <c r="AU206" s="302"/>
      <c r="AV206" s="302"/>
      <c r="AW206" s="302"/>
      <c r="AX206" s="302"/>
      <c r="AY206" s="302"/>
      <c r="AZ206" s="302"/>
      <c r="BA206" s="302"/>
      <c r="BB206" s="302"/>
      <c r="BC206" s="302"/>
      <c r="BD206" s="302"/>
      <c r="BE206" s="302"/>
      <c r="BF206" s="302"/>
      <c r="BG206" s="302"/>
      <c r="BH206" s="302"/>
      <c r="BI206" s="302"/>
      <c r="BJ206" s="302"/>
      <c r="BK206" s="302"/>
      <c r="BL206" s="302"/>
      <c r="BM206" s="302"/>
    </row>
    <row r="207" spans="3:65" s="265" customFormat="1" ht="15">
      <c r="C207" s="341"/>
      <c r="K207" s="264"/>
      <c r="L207" s="260"/>
      <c r="M207" s="261"/>
      <c r="N207" s="261"/>
      <c r="O207" s="261"/>
      <c r="P207" s="261"/>
      <c r="Q207" s="261"/>
      <c r="R207" s="261"/>
      <c r="S207" s="261"/>
      <c r="T207" s="261"/>
      <c r="U207" s="453"/>
      <c r="V207" s="302"/>
      <c r="W207" s="261"/>
      <c r="X207" s="261"/>
      <c r="Y207" s="261"/>
      <c r="Z207" s="261"/>
      <c r="AA207" s="261"/>
      <c r="AB207" s="261"/>
      <c r="AC207" s="261"/>
      <c r="AD207" s="261"/>
      <c r="AE207" s="302"/>
      <c r="AF207" s="302"/>
      <c r="AG207" s="302"/>
      <c r="AH207" s="302"/>
      <c r="AI207" s="302"/>
      <c r="AJ207" s="302"/>
      <c r="AK207" s="302"/>
      <c r="AL207" s="302"/>
      <c r="AM207" s="302"/>
      <c r="AN207" s="302"/>
      <c r="AO207" s="302"/>
      <c r="AP207" s="302"/>
      <c r="AQ207" s="302"/>
      <c r="AR207" s="302"/>
      <c r="AS207" s="302"/>
      <c r="AT207" s="302"/>
      <c r="AU207" s="302"/>
      <c r="AV207" s="302"/>
      <c r="AW207" s="302"/>
      <c r="AX207" s="302"/>
      <c r="AY207" s="302"/>
      <c r="AZ207" s="302"/>
      <c r="BA207" s="302"/>
      <c r="BB207" s="302"/>
      <c r="BC207" s="302"/>
      <c r="BD207" s="302"/>
      <c r="BE207" s="302"/>
      <c r="BF207" s="302"/>
      <c r="BG207" s="302"/>
      <c r="BH207" s="302"/>
      <c r="BI207" s="302"/>
      <c r="BJ207" s="302"/>
      <c r="BK207" s="302"/>
      <c r="BL207" s="302"/>
      <c r="BM207" s="302"/>
    </row>
    <row r="208" spans="3:65" s="265" customFormat="1" ht="15">
      <c r="C208" s="341"/>
      <c r="K208" s="264"/>
      <c r="L208" s="260"/>
      <c r="M208" s="261"/>
      <c r="N208" s="261"/>
      <c r="O208" s="261"/>
      <c r="P208" s="261"/>
      <c r="Q208" s="261"/>
      <c r="R208" s="261"/>
      <c r="S208" s="261"/>
      <c r="T208" s="261"/>
      <c r="U208" s="453"/>
      <c r="V208" s="302"/>
      <c r="W208" s="261"/>
      <c r="X208" s="261"/>
      <c r="Y208" s="261"/>
      <c r="Z208" s="261"/>
      <c r="AA208" s="261"/>
      <c r="AB208" s="261"/>
      <c r="AC208" s="261"/>
      <c r="AD208" s="261"/>
      <c r="AE208" s="302"/>
      <c r="AF208" s="302"/>
      <c r="AG208" s="302"/>
      <c r="AH208" s="302"/>
      <c r="AI208" s="302"/>
      <c r="AJ208" s="302"/>
      <c r="AK208" s="302"/>
      <c r="AL208" s="302"/>
      <c r="AM208" s="302"/>
      <c r="AN208" s="302"/>
      <c r="AO208" s="302"/>
      <c r="AP208" s="302"/>
      <c r="AQ208" s="302"/>
      <c r="AR208" s="302"/>
      <c r="AS208" s="302"/>
      <c r="AT208" s="302"/>
      <c r="AU208" s="302"/>
      <c r="AV208" s="302"/>
      <c r="AW208" s="302"/>
      <c r="AX208" s="302"/>
      <c r="AY208" s="302"/>
      <c r="AZ208" s="302"/>
      <c r="BA208" s="302"/>
      <c r="BB208" s="302"/>
      <c r="BC208" s="302"/>
      <c r="BD208" s="302"/>
      <c r="BE208" s="302"/>
      <c r="BF208" s="302"/>
      <c r="BG208" s="302"/>
      <c r="BH208" s="302"/>
      <c r="BI208" s="302"/>
      <c r="BJ208" s="302"/>
      <c r="BK208" s="302"/>
      <c r="BL208" s="302"/>
      <c r="BM208" s="302"/>
    </row>
    <row r="209" spans="3:65" s="265" customFormat="1" ht="15">
      <c r="C209" s="341"/>
      <c r="K209" s="264"/>
      <c r="L209" s="260"/>
      <c r="M209" s="261"/>
      <c r="N209" s="261"/>
      <c r="O209" s="261"/>
      <c r="P209" s="261"/>
      <c r="Q209" s="261"/>
      <c r="R209" s="261"/>
      <c r="S209" s="261"/>
      <c r="T209" s="261"/>
      <c r="U209" s="453"/>
      <c r="V209" s="302"/>
      <c r="W209" s="261"/>
      <c r="X209" s="261"/>
      <c r="Y209" s="261"/>
      <c r="Z209" s="261"/>
      <c r="AA209" s="261"/>
      <c r="AB209" s="261"/>
      <c r="AC209" s="261"/>
      <c r="AD209" s="261"/>
      <c r="AE209" s="302"/>
      <c r="AF209" s="302"/>
      <c r="AG209" s="302"/>
      <c r="AH209" s="302"/>
      <c r="AI209" s="302"/>
      <c r="AJ209" s="302"/>
      <c r="AK209" s="302"/>
      <c r="AL209" s="302"/>
      <c r="AM209" s="302"/>
      <c r="AN209" s="302"/>
      <c r="AO209" s="302"/>
      <c r="AP209" s="302"/>
      <c r="AQ209" s="302"/>
      <c r="AR209" s="302"/>
      <c r="AS209" s="302"/>
      <c r="AT209" s="302"/>
      <c r="AU209" s="302"/>
      <c r="AV209" s="302"/>
      <c r="AW209" s="302"/>
      <c r="AX209" s="302"/>
      <c r="AY209" s="302"/>
      <c r="AZ209" s="302"/>
      <c r="BA209" s="302"/>
      <c r="BB209" s="302"/>
      <c r="BC209" s="302"/>
      <c r="BD209" s="302"/>
      <c r="BE209" s="302"/>
      <c r="BF209" s="302"/>
      <c r="BG209" s="302"/>
      <c r="BH209" s="302"/>
      <c r="BI209" s="302"/>
      <c r="BJ209" s="302"/>
      <c r="BK209" s="302"/>
      <c r="BL209" s="302"/>
      <c r="BM209" s="302"/>
    </row>
    <row r="210" spans="3:65" s="265" customFormat="1" ht="15">
      <c r="C210" s="341"/>
      <c r="K210" s="264"/>
      <c r="L210" s="260"/>
      <c r="M210" s="261"/>
      <c r="N210" s="261"/>
      <c r="O210" s="261"/>
      <c r="P210" s="261"/>
      <c r="Q210" s="261"/>
      <c r="R210" s="261"/>
      <c r="S210" s="261"/>
      <c r="T210" s="261"/>
      <c r="U210" s="453"/>
      <c r="V210" s="302"/>
      <c r="W210" s="261"/>
      <c r="X210" s="261"/>
      <c r="Y210" s="261"/>
      <c r="Z210" s="261"/>
      <c r="AA210" s="261"/>
      <c r="AB210" s="261"/>
      <c r="AC210" s="261"/>
      <c r="AD210" s="261"/>
      <c r="AE210" s="302"/>
      <c r="AF210" s="302"/>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BF210" s="302"/>
      <c r="BG210" s="302"/>
      <c r="BH210" s="302"/>
      <c r="BI210" s="302"/>
      <c r="BJ210" s="302"/>
      <c r="BK210" s="302"/>
      <c r="BL210" s="302"/>
      <c r="BM210" s="302"/>
    </row>
    <row r="211" spans="3:65" s="265" customFormat="1" ht="15">
      <c r="C211" s="341"/>
      <c r="K211" s="264"/>
      <c r="L211" s="260"/>
      <c r="M211" s="261"/>
      <c r="N211" s="261"/>
      <c r="O211" s="261"/>
      <c r="P211" s="261"/>
      <c r="Q211" s="261"/>
      <c r="R211" s="261"/>
      <c r="S211" s="261"/>
      <c r="T211" s="261"/>
      <c r="U211" s="453"/>
      <c r="V211" s="302"/>
      <c r="W211" s="261"/>
      <c r="X211" s="261"/>
      <c r="Y211" s="261"/>
      <c r="Z211" s="261"/>
      <c r="AA211" s="261"/>
      <c r="AB211" s="261"/>
      <c r="AC211" s="261"/>
      <c r="AD211" s="261"/>
      <c r="AE211" s="302"/>
      <c r="AF211" s="302"/>
      <c r="AG211" s="302"/>
      <c r="AH211" s="302"/>
      <c r="AI211" s="302"/>
      <c r="AJ211" s="302"/>
      <c r="AK211" s="302"/>
      <c r="AL211" s="302"/>
      <c r="AM211" s="302"/>
      <c r="AN211" s="302"/>
      <c r="AO211" s="302"/>
      <c r="AP211" s="302"/>
      <c r="AQ211" s="302"/>
      <c r="AR211" s="302"/>
      <c r="AS211" s="302"/>
      <c r="AT211" s="302"/>
      <c r="AU211" s="302"/>
      <c r="AV211" s="302"/>
      <c r="AW211" s="302"/>
      <c r="AX211" s="302"/>
      <c r="AY211" s="302"/>
      <c r="AZ211" s="302"/>
      <c r="BA211" s="302"/>
      <c r="BB211" s="302"/>
      <c r="BC211" s="302"/>
      <c r="BD211" s="302"/>
      <c r="BE211" s="302"/>
      <c r="BF211" s="302"/>
      <c r="BG211" s="302"/>
      <c r="BH211" s="302"/>
      <c r="BI211" s="302"/>
      <c r="BJ211" s="302"/>
      <c r="BK211" s="302"/>
      <c r="BL211" s="302"/>
      <c r="BM211" s="302"/>
    </row>
    <row r="212" spans="3:65" s="265" customFormat="1" ht="15">
      <c r="C212" s="341"/>
      <c r="K212" s="264"/>
      <c r="L212" s="260"/>
      <c r="M212" s="261"/>
      <c r="N212" s="261"/>
      <c r="O212" s="261"/>
      <c r="P212" s="261"/>
      <c r="Q212" s="261"/>
      <c r="R212" s="261"/>
      <c r="S212" s="261"/>
      <c r="T212" s="261"/>
      <c r="U212" s="453"/>
      <c r="V212" s="302"/>
      <c r="W212" s="261"/>
      <c r="X212" s="261"/>
      <c r="Y212" s="261"/>
      <c r="Z212" s="261"/>
      <c r="AA212" s="261"/>
      <c r="AB212" s="261"/>
      <c r="AC212" s="261"/>
      <c r="AD212" s="261"/>
      <c r="AE212" s="302"/>
      <c r="AF212" s="302"/>
      <c r="AG212" s="302"/>
      <c r="AH212" s="302"/>
      <c r="AI212" s="302"/>
      <c r="AJ212" s="302"/>
      <c r="AK212" s="302"/>
      <c r="AL212" s="302"/>
      <c r="AM212" s="302"/>
      <c r="AN212" s="302"/>
      <c r="AO212" s="302"/>
      <c r="AP212" s="302"/>
      <c r="AQ212" s="302"/>
      <c r="AR212" s="302"/>
      <c r="AS212" s="302"/>
      <c r="AT212" s="302"/>
      <c r="AU212" s="302"/>
      <c r="AV212" s="302"/>
      <c r="AW212" s="302"/>
      <c r="AX212" s="302"/>
      <c r="AY212" s="302"/>
      <c r="AZ212" s="302"/>
      <c r="BA212" s="302"/>
      <c r="BB212" s="302"/>
      <c r="BC212" s="302"/>
      <c r="BD212" s="302"/>
      <c r="BE212" s="302"/>
      <c r="BF212" s="302"/>
      <c r="BG212" s="302"/>
      <c r="BH212" s="302"/>
      <c r="BI212" s="302"/>
      <c r="BJ212" s="302"/>
      <c r="BK212" s="302"/>
      <c r="BL212" s="302"/>
      <c r="BM212" s="302"/>
    </row>
    <row r="213" spans="3:65" s="265" customFormat="1" ht="15">
      <c r="C213" s="341"/>
      <c r="K213" s="264"/>
      <c r="L213" s="260"/>
      <c r="M213" s="261"/>
      <c r="N213" s="261"/>
      <c r="O213" s="261"/>
      <c r="P213" s="261"/>
      <c r="Q213" s="261"/>
      <c r="R213" s="261"/>
      <c r="S213" s="261"/>
      <c r="T213" s="261"/>
      <c r="U213" s="453"/>
      <c r="V213" s="302"/>
      <c r="W213" s="261"/>
      <c r="X213" s="261"/>
      <c r="Y213" s="261"/>
      <c r="Z213" s="261"/>
      <c r="AA213" s="261"/>
      <c r="AB213" s="261"/>
      <c r="AC213" s="261"/>
      <c r="AD213" s="261"/>
      <c r="AE213" s="302"/>
      <c r="AF213" s="302"/>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BF213" s="302"/>
      <c r="BG213" s="302"/>
      <c r="BH213" s="302"/>
      <c r="BI213" s="302"/>
      <c r="BJ213" s="302"/>
      <c r="BK213" s="302"/>
      <c r="BL213" s="302"/>
      <c r="BM213" s="302"/>
    </row>
    <row r="214" spans="3:65" s="265" customFormat="1" ht="15">
      <c r="C214" s="341"/>
      <c r="K214" s="264"/>
      <c r="L214" s="260"/>
      <c r="M214" s="261"/>
      <c r="N214" s="261"/>
      <c r="O214" s="261"/>
      <c r="P214" s="261"/>
      <c r="Q214" s="261"/>
      <c r="R214" s="261"/>
      <c r="S214" s="261"/>
      <c r="T214" s="261"/>
      <c r="U214" s="453"/>
      <c r="V214" s="302"/>
      <c r="W214" s="261"/>
      <c r="X214" s="261"/>
      <c r="Y214" s="261"/>
      <c r="Z214" s="261"/>
      <c r="AA214" s="261"/>
      <c r="AB214" s="261"/>
      <c r="AC214" s="261"/>
      <c r="AD214" s="261"/>
      <c r="AE214" s="302"/>
      <c r="AF214" s="302"/>
      <c r="AG214" s="302"/>
      <c r="AH214" s="302"/>
      <c r="AI214" s="302"/>
      <c r="AJ214" s="302"/>
      <c r="AK214" s="302"/>
      <c r="AL214" s="302"/>
      <c r="AM214" s="302"/>
      <c r="AN214" s="302"/>
      <c r="AO214" s="302"/>
      <c r="AP214" s="302"/>
      <c r="AQ214" s="302"/>
      <c r="AR214" s="302"/>
      <c r="AS214" s="302"/>
      <c r="AT214" s="302"/>
      <c r="AU214" s="302"/>
      <c r="AV214" s="302"/>
      <c r="AW214" s="302"/>
      <c r="AX214" s="302"/>
      <c r="AY214" s="302"/>
      <c r="AZ214" s="302"/>
      <c r="BA214" s="302"/>
      <c r="BB214" s="302"/>
      <c r="BC214" s="302"/>
      <c r="BD214" s="302"/>
      <c r="BE214" s="302"/>
      <c r="BF214" s="302"/>
      <c r="BG214" s="302"/>
      <c r="BH214" s="302"/>
      <c r="BI214" s="302"/>
      <c r="BJ214" s="302"/>
      <c r="BK214" s="302"/>
      <c r="BL214" s="302"/>
      <c r="BM214" s="302"/>
    </row>
    <row r="215" spans="3:65" s="265" customFormat="1" ht="15">
      <c r="C215" s="341"/>
      <c r="K215" s="264"/>
      <c r="L215" s="260"/>
      <c r="M215" s="261"/>
      <c r="N215" s="261"/>
      <c r="O215" s="261"/>
      <c r="P215" s="261"/>
      <c r="Q215" s="261"/>
      <c r="R215" s="261"/>
      <c r="S215" s="261"/>
      <c r="T215" s="261"/>
      <c r="U215" s="453"/>
      <c r="V215" s="302"/>
      <c r="W215" s="261"/>
      <c r="X215" s="261"/>
      <c r="Y215" s="261"/>
      <c r="Z215" s="261"/>
      <c r="AA215" s="261"/>
      <c r="AB215" s="261"/>
      <c r="AC215" s="261"/>
      <c r="AD215" s="261"/>
      <c r="AE215" s="302"/>
      <c r="AF215" s="302"/>
      <c r="AG215" s="302"/>
      <c r="AH215" s="302"/>
      <c r="AI215" s="302"/>
      <c r="AJ215" s="302"/>
      <c r="AK215" s="302"/>
      <c r="AL215" s="302"/>
      <c r="AM215" s="302"/>
      <c r="AN215" s="302"/>
      <c r="AO215" s="302"/>
      <c r="AP215" s="302"/>
      <c r="AQ215" s="302"/>
      <c r="AR215" s="302"/>
      <c r="AS215" s="302"/>
      <c r="AT215" s="302"/>
      <c r="AU215" s="302"/>
      <c r="AV215" s="302"/>
      <c r="AW215" s="302"/>
      <c r="AX215" s="302"/>
      <c r="AY215" s="302"/>
      <c r="AZ215" s="302"/>
      <c r="BA215" s="302"/>
      <c r="BB215" s="302"/>
      <c r="BC215" s="302"/>
      <c r="BD215" s="302"/>
      <c r="BE215" s="302"/>
      <c r="BF215" s="302"/>
      <c r="BG215" s="302"/>
      <c r="BH215" s="302"/>
      <c r="BI215" s="302"/>
      <c r="BJ215" s="302"/>
      <c r="BK215" s="302"/>
      <c r="BL215" s="302"/>
      <c r="BM215" s="302"/>
    </row>
    <row r="216" spans="3:65" s="265" customFormat="1" ht="15">
      <c r="C216" s="341"/>
      <c r="K216" s="264"/>
      <c r="L216" s="260"/>
      <c r="M216" s="261"/>
      <c r="N216" s="261"/>
      <c r="O216" s="261"/>
      <c r="P216" s="261"/>
      <c r="Q216" s="261"/>
      <c r="R216" s="261"/>
      <c r="S216" s="261"/>
      <c r="T216" s="261"/>
      <c r="U216" s="453"/>
      <c r="V216" s="302"/>
      <c r="W216" s="261"/>
      <c r="X216" s="261"/>
      <c r="Y216" s="261"/>
      <c r="Z216" s="261"/>
      <c r="AA216" s="261"/>
      <c r="AB216" s="261"/>
      <c r="AC216" s="261"/>
      <c r="AD216" s="261"/>
      <c r="AE216" s="302"/>
      <c r="AF216" s="302"/>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BF216" s="302"/>
      <c r="BG216" s="302"/>
      <c r="BH216" s="302"/>
      <c r="BI216" s="302"/>
      <c r="BJ216" s="302"/>
      <c r="BK216" s="302"/>
      <c r="BL216" s="302"/>
      <c r="BM216" s="302"/>
    </row>
    <row r="217" spans="3:65" s="265" customFormat="1" ht="15">
      <c r="C217" s="341"/>
      <c r="K217" s="264"/>
      <c r="L217" s="260"/>
      <c r="M217" s="261"/>
      <c r="N217" s="261"/>
      <c r="O217" s="261"/>
      <c r="P217" s="261"/>
      <c r="Q217" s="261"/>
      <c r="R217" s="261"/>
      <c r="S217" s="261"/>
      <c r="T217" s="261"/>
      <c r="U217" s="453"/>
      <c r="V217" s="302"/>
      <c r="W217" s="261"/>
      <c r="X217" s="261"/>
      <c r="Y217" s="261"/>
      <c r="Z217" s="261"/>
      <c r="AA217" s="261"/>
      <c r="AB217" s="261"/>
      <c r="AC217" s="261"/>
      <c r="AD217" s="261"/>
      <c r="AE217" s="302"/>
      <c r="AF217" s="302"/>
      <c r="AG217" s="302"/>
      <c r="AH217" s="302"/>
      <c r="AI217" s="302"/>
      <c r="AJ217" s="302"/>
      <c r="AK217" s="302"/>
      <c r="AL217" s="302"/>
      <c r="AM217" s="302"/>
      <c r="AN217" s="302"/>
      <c r="AO217" s="302"/>
      <c r="AP217" s="302"/>
      <c r="AQ217" s="302"/>
      <c r="AR217" s="302"/>
      <c r="AS217" s="302"/>
      <c r="AT217" s="302"/>
      <c r="AU217" s="302"/>
      <c r="AV217" s="302"/>
      <c r="AW217" s="302"/>
      <c r="AX217" s="302"/>
      <c r="AY217" s="302"/>
      <c r="AZ217" s="302"/>
      <c r="BA217" s="302"/>
      <c r="BB217" s="302"/>
      <c r="BC217" s="302"/>
      <c r="BD217" s="302"/>
      <c r="BE217" s="302"/>
      <c r="BF217" s="302"/>
      <c r="BG217" s="302"/>
      <c r="BH217" s="302"/>
      <c r="BI217" s="302"/>
      <c r="BJ217" s="302"/>
      <c r="BK217" s="302"/>
      <c r="BL217" s="302"/>
      <c r="BM217" s="302"/>
    </row>
    <row r="218" spans="3:65" s="265" customFormat="1" ht="15">
      <c r="C218" s="341"/>
      <c r="K218" s="264"/>
      <c r="L218" s="260"/>
      <c r="M218" s="261"/>
      <c r="N218" s="261"/>
      <c r="O218" s="261"/>
      <c r="P218" s="261"/>
      <c r="Q218" s="261"/>
      <c r="R218" s="261"/>
      <c r="S218" s="261"/>
      <c r="T218" s="261"/>
      <c r="U218" s="453"/>
      <c r="V218" s="302"/>
      <c r="W218" s="261"/>
      <c r="X218" s="261"/>
      <c r="Y218" s="261"/>
      <c r="Z218" s="261"/>
      <c r="AA218" s="261"/>
      <c r="AB218" s="261"/>
      <c r="AC218" s="261"/>
      <c r="AD218" s="261"/>
      <c r="AE218" s="302"/>
      <c r="AF218" s="302"/>
      <c r="AG218" s="302"/>
      <c r="AH218" s="302"/>
      <c r="AI218" s="302"/>
      <c r="AJ218" s="302"/>
      <c r="AK218" s="302"/>
      <c r="AL218" s="302"/>
      <c r="AM218" s="302"/>
      <c r="AN218" s="302"/>
      <c r="AO218" s="302"/>
      <c r="AP218" s="302"/>
      <c r="AQ218" s="302"/>
      <c r="AR218" s="302"/>
      <c r="AS218" s="302"/>
      <c r="AT218" s="302"/>
      <c r="AU218" s="302"/>
      <c r="AV218" s="302"/>
      <c r="AW218" s="302"/>
      <c r="AX218" s="302"/>
      <c r="AY218" s="302"/>
      <c r="AZ218" s="302"/>
      <c r="BA218" s="302"/>
      <c r="BB218" s="302"/>
      <c r="BC218" s="302"/>
      <c r="BD218" s="302"/>
      <c r="BE218" s="302"/>
      <c r="BF218" s="302"/>
      <c r="BG218" s="302"/>
      <c r="BH218" s="302"/>
      <c r="BI218" s="302"/>
      <c r="BJ218" s="302"/>
      <c r="BK218" s="302"/>
      <c r="BL218" s="302"/>
      <c r="BM218" s="302"/>
    </row>
    <row r="219" spans="3:65" s="265" customFormat="1" ht="15">
      <c r="C219" s="341"/>
      <c r="K219" s="264"/>
      <c r="L219" s="260"/>
      <c r="M219" s="261"/>
      <c r="N219" s="261"/>
      <c r="O219" s="261"/>
      <c r="P219" s="261"/>
      <c r="Q219" s="261"/>
      <c r="R219" s="261"/>
      <c r="S219" s="261"/>
      <c r="T219" s="261"/>
      <c r="U219" s="453"/>
      <c r="V219" s="302"/>
      <c r="W219" s="261"/>
      <c r="X219" s="261"/>
      <c r="Y219" s="261"/>
      <c r="Z219" s="261"/>
      <c r="AA219" s="261"/>
      <c r="AB219" s="261"/>
      <c r="AC219" s="261"/>
      <c r="AD219" s="261"/>
      <c r="AE219" s="302"/>
      <c r="AF219" s="302"/>
      <c r="AG219" s="302"/>
      <c r="AH219" s="302"/>
      <c r="AI219" s="302"/>
      <c r="AJ219" s="302"/>
      <c r="AK219" s="302"/>
      <c r="AL219" s="302"/>
      <c r="AM219" s="302"/>
      <c r="AN219" s="302"/>
      <c r="AO219" s="302"/>
      <c r="AP219" s="302"/>
      <c r="AQ219" s="302"/>
      <c r="AR219" s="302"/>
      <c r="AS219" s="302"/>
      <c r="AT219" s="302"/>
      <c r="AU219" s="302"/>
      <c r="AV219" s="302"/>
      <c r="AW219" s="302"/>
      <c r="AX219" s="302"/>
      <c r="AY219" s="302"/>
      <c r="AZ219" s="302"/>
      <c r="BA219" s="302"/>
      <c r="BB219" s="302"/>
      <c r="BC219" s="302"/>
      <c r="BD219" s="302"/>
      <c r="BE219" s="302"/>
      <c r="BF219" s="302"/>
      <c r="BG219" s="302"/>
      <c r="BH219" s="302"/>
      <c r="BI219" s="302"/>
      <c r="BJ219" s="302"/>
      <c r="BK219" s="302"/>
      <c r="BL219" s="302"/>
      <c r="BM219" s="302"/>
    </row>
    <row r="220" spans="3:65" s="265" customFormat="1" ht="15">
      <c r="C220" s="341"/>
      <c r="K220" s="264"/>
      <c r="L220" s="260"/>
      <c r="M220" s="261"/>
      <c r="N220" s="261"/>
      <c r="O220" s="261"/>
      <c r="P220" s="261"/>
      <c r="Q220" s="261"/>
      <c r="R220" s="261"/>
      <c r="S220" s="261"/>
      <c r="T220" s="261"/>
      <c r="U220" s="453"/>
      <c r="V220" s="302"/>
      <c r="W220" s="261"/>
      <c r="X220" s="261"/>
      <c r="Y220" s="261"/>
      <c r="Z220" s="261"/>
      <c r="AA220" s="261"/>
      <c r="AB220" s="261"/>
      <c r="AC220" s="261"/>
      <c r="AD220" s="261"/>
      <c r="AE220" s="302"/>
      <c r="AF220" s="302"/>
      <c r="AG220" s="302"/>
      <c r="AH220" s="302"/>
      <c r="AI220" s="302"/>
      <c r="AJ220" s="302"/>
      <c r="AK220" s="302"/>
      <c r="AL220" s="302"/>
      <c r="AM220" s="302"/>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row>
    <row r="221" spans="3:65" s="265" customFormat="1" ht="15">
      <c r="C221" s="341"/>
      <c r="K221" s="264"/>
      <c r="L221" s="260"/>
      <c r="M221" s="261"/>
      <c r="N221" s="261"/>
      <c r="O221" s="261"/>
      <c r="P221" s="261"/>
      <c r="Q221" s="261"/>
      <c r="R221" s="261"/>
      <c r="S221" s="261"/>
      <c r="T221" s="261"/>
      <c r="U221" s="453"/>
      <c r="V221" s="302"/>
      <c r="W221" s="261"/>
      <c r="X221" s="261"/>
      <c r="Y221" s="261"/>
      <c r="Z221" s="261"/>
      <c r="AA221" s="261"/>
      <c r="AB221" s="261"/>
      <c r="AC221" s="261"/>
      <c r="AD221" s="261"/>
      <c r="AE221" s="302"/>
      <c r="AF221" s="302"/>
      <c r="AG221" s="302"/>
      <c r="AH221" s="302"/>
      <c r="AI221" s="302"/>
      <c r="AJ221" s="302"/>
      <c r="AK221" s="302"/>
      <c r="AL221" s="302"/>
      <c r="AM221" s="302"/>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row>
    <row r="222" spans="3:65" s="265" customFormat="1" ht="15">
      <c r="C222" s="341"/>
      <c r="K222" s="264"/>
      <c r="L222" s="260"/>
      <c r="M222" s="261"/>
      <c r="N222" s="261"/>
      <c r="O222" s="261"/>
      <c r="P222" s="261"/>
      <c r="Q222" s="261"/>
      <c r="R222" s="261"/>
      <c r="S222" s="261"/>
      <c r="T222" s="261"/>
      <c r="U222" s="453"/>
      <c r="V222" s="302"/>
      <c r="W222" s="261"/>
      <c r="X222" s="261"/>
      <c r="Y222" s="261"/>
      <c r="Z222" s="261"/>
      <c r="AA222" s="261"/>
      <c r="AB222" s="261"/>
      <c r="AC222" s="261"/>
      <c r="AD222" s="261"/>
      <c r="AE222" s="302"/>
      <c r="AF222" s="302"/>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BF222" s="302"/>
      <c r="BG222" s="302"/>
      <c r="BH222" s="302"/>
      <c r="BI222" s="302"/>
      <c r="BJ222" s="302"/>
      <c r="BK222" s="302"/>
      <c r="BL222" s="302"/>
      <c r="BM222" s="302"/>
    </row>
    <row r="223" spans="3:65" s="265" customFormat="1" ht="15">
      <c r="C223" s="341"/>
      <c r="K223" s="264"/>
      <c r="L223" s="260"/>
      <c r="M223" s="261"/>
      <c r="N223" s="261"/>
      <c r="O223" s="261"/>
      <c r="P223" s="261"/>
      <c r="Q223" s="261"/>
      <c r="R223" s="261"/>
      <c r="S223" s="261"/>
      <c r="T223" s="261"/>
      <c r="U223" s="453"/>
      <c r="V223" s="302"/>
      <c r="W223" s="261"/>
      <c r="X223" s="261"/>
      <c r="Y223" s="261"/>
      <c r="Z223" s="261"/>
      <c r="AA223" s="261"/>
      <c r="AB223" s="261"/>
      <c r="AC223" s="261"/>
      <c r="AD223" s="261"/>
      <c r="AE223" s="302"/>
      <c r="AF223" s="302"/>
      <c r="AG223" s="302"/>
      <c r="AH223" s="302"/>
      <c r="AI223" s="302"/>
      <c r="AJ223" s="302"/>
      <c r="AK223" s="302"/>
      <c r="AL223" s="302"/>
      <c r="AM223" s="302"/>
      <c r="AN223" s="302"/>
      <c r="AO223" s="302"/>
      <c r="AP223" s="302"/>
      <c r="AQ223" s="302"/>
      <c r="AR223" s="302"/>
      <c r="AS223" s="302"/>
      <c r="AT223" s="302"/>
      <c r="AU223" s="302"/>
      <c r="AV223" s="302"/>
      <c r="AW223" s="302"/>
      <c r="AX223" s="302"/>
      <c r="AY223" s="302"/>
      <c r="AZ223" s="302"/>
      <c r="BA223" s="302"/>
      <c r="BB223" s="302"/>
      <c r="BC223" s="302"/>
      <c r="BD223" s="302"/>
      <c r="BE223" s="302"/>
      <c r="BF223" s="302"/>
      <c r="BG223" s="302"/>
      <c r="BH223" s="302"/>
      <c r="BI223" s="302"/>
      <c r="BJ223" s="302"/>
      <c r="BK223" s="302"/>
      <c r="BL223" s="302"/>
      <c r="BM223" s="302"/>
    </row>
    <row r="224" spans="3:65" s="265" customFormat="1" ht="15">
      <c r="C224" s="341"/>
      <c r="K224" s="264"/>
      <c r="L224" s="260"/>
      <c r="M224" s="261"/>
      <c r="N224" s="261"/>
      <c r="O224" s="261"/>
      <c r="P224" s="261"/>
      <c r="Q224" s="261"/>
      <c r="R224" s="261"/>
      <c r="S224" s="261"/>
      <c r="T224" s="261"/>
      <c r="U224" s="453"/>
      <c r="V224" s="302"/>
      <c r="W224" s="261"/>
      <c r="X224" s="261"/>
      <c r="Y224" s="261"/>
      <c r="Z224" s="261"/>
      <c r="AA224" s="261"/>
      <c r="AB224" s="261"/>
      <c r="AC224" s="261"/>
      <c r="AD224" s="261"/>
      <c r="AE224" s="302"/>
      <c r="AF224" s="302"/>
      <c r="AG224" s="302"/>
      <c r="AH224" s="302"/>
      <c r="AI224" s="302"/>
      <c r="AJ224" s="302"/>
      <c r="AK224" s="302"/>
      <c r="AL224" s="302"/>
      <c r="AM224" s="302"/>
      <c r="AN224" s="302"/>
      <c r="AO224" s="302"/>
      <c r="AP224" s="302"/>
      <c r="AQ224" s="302"/>
      <c r="AR224" s="302"/>
      <c r="AS224" s="302"/>
      <c r="AT224" s="302"/>
      <c r="AU224" s="302"/>
      <c r="AV224" s="302"/>
      <c r="AW224" s="302"/>
      <c r="AX224" s="302"/>
      <c r="AY224" s="302"/>
      <c r="AZ224" s="302"/>
      <c r="BA224" s="302"/>
      <c r="BB224" s="302"/>
      <c r="BC224" s="302"/>
      <c r="BD224" s="302"/>
      <c r="BE224" s="302"/>
      <c r="BF224" s="302"/>
      <c r="BG224" s="302"/>
      <c r="BH224" s="302"/>
      <c r="BI224" s="302"/>
      <c r="BJ224" s="302"/>
      <c r="BK224" s="302"/>
      <c r="BL224" s="302"/>
      <c r="BM224" s="302"/>
    </row>
    <row r="225" spans="3:65" s="265" customFormat="1" ht="15">
      <c r="C225" s="341"/>
      <c r="K225" s="264"/>
      <c r="L225" s="260"/>
      <c r="M225" s="261"/>
      <c r="N225" s="261"/>
      <c r="O225" s="261"/>
      <c r="P225" s="261"/>
      <c r="Q225" s="261"/>
      <c r="R225" s="261"/>
      <c r="S225" s="261"/>
      <c r="T225" s="261"/>
      <c r="U225" s="453"/>
      <c r="V225" s="302"/>
      <c r="W225" s="261"/>
      <c r="X225" s="261"/>
      <c r="Y225" s="261"/>
      <c r="Z225" s="261"/>
      <c r="AA225" s="261"/>
      <c r="AB225" s="261"/>
      <c r="AC225" s="261"/>
      <c r="AD225" s="261"/>
      <c r="AE225" s="302"/>
      <c r="AF225" s="302"/>
      <c r="AG225" s="302"/>
      <c r="AH225" s="302"/>
      <c r="AI225" s="302"/>
      <c r="AJ225" s="302"/>
      <c r="AK225" s="302"/>
      <c r="AL225" s="302"/>
      <c r="AM225" s="302"/>
      <c r="AN225" s="302"/>
      <c r="AO225" s="302"/>
      <c r="AP225" s="302"/>
      <c r="AQ225" s="302"/>
      <c r="AR225" s="302"/>
      <c r="AS225" s="302"/>
      <c r="AT225" s="302"/>
      <c r="AU225" s="302"/>
      <c r="AV225" s="302"/>
      <c r="AW225" s="302"/>
      <c r="AX225" s="302"/>
      <c r="AY225" s="302"/>
      <c r="AZ225" s="302"/>
      <c r="BA225" s="302"/>
      <c r="BB225" s="302"/>
      <c r="BC225" s="302"/>
      <c r="BD225" s="302"/>
      <c r="BE225" s="302"/>
      <c r="BF225" s="302"/>
      <c r="BG225" s="302"/>
      <c r="BH225" s="302"/>
      <c r="BI225" s="302"/>
      <c r="BJ225" s="302"/>
      <c r="BK225" s="302"/>
      <c r="BL225" s="302"/>
      <c r="BM225" s="302"/>
    </row>
    <row r="226" spans="3:65" s="265" customFormat="1" ht="15">
      <c r="C226" s="341"/>
      <c r="K226" s="264"/>
      <c r="L226" s="260"/>
      <c r="M226" s="261"/>
      <c r="N226" s="261"/>
      <c r="O226" s="261"/>
      <c r="P226" s="261"/>
      <c r="Q226" s="261"/>
      <c r="R226" s="261"/>
      <c r="S226" s="261"/>
      <c r="T226" s="261"/>
      <c r="U226" s="453"/>
      <c r="V226" s="302"/>
      <c r="W226" s="261"/>
      <c r="X226" s="261"/>
      <c r="Y226" s="261"/>
      <c r="Z226" s="261"/>
      <c r="AA226" s="261"/>
      <c r="AB226" s="261"/>
      <c r="AC226" s="261"/>
      <c r="AD226" s="261"/>
      <c r="AE226" s="302"/>
      <c r="AF226" s="302"/>
      <c r="AG226" s="302"/>
      <c r="AH226" s="302"/>
      <c r="AI226" s="302"/>
      <c r="AJ226" s="302"/>
      <c r="AK226" s="302"/>
      <c r="AL226" s="302"/>
      <c r="AM226" s="302"/>
      <c r="AN226" s="302"/>
      <c r="AO226" s="302"/>
      <c r="AP226" s="302"/>
      <c r="AQ226" s="302"/>
      <c r="AR226" s="302"/>
      <c r="AS226" s="302"/>
      <c r="AT226" s="302"/>
      <c r="AU226" s="302"/>
      <c r="AV226" s="302"/>
      <c r="AW226" s="302"/>
      <c r="AX226" s="302"/>
      <c r="AY226" s="302"/>
      <c r="AZ226" s="302"/>
      <c r="BA226" s="302"/>
      <c r="BB226" s="302"/>
      <c r="BC226" s="302"/>
      <c r="BD226" s="302"/>
      <c r="BE226" s="302"/>
      <c r="BF226" s="302"/>
      <c r="BG226" s="302"/>
      <c r="BH226" s="302"/>
      <c r="BI226" s="302"/>
      <c r="BJ226" s="302"/>
      <c r="BK226" s="302"/>
      <c r="BL226" s="302"/>
      <c r="BM226" s="302"/>
    </row>
    <row r="227" spans="3:65" s="265" customFormat="1" ht="15">
      <c r="C227" s="341"/>
      <c r="K227" s="264"/>
      <c r="L227" s="260"/>
      <c r="M227" s="261"/>
      <c r="N227" s="261"/>
      <c r="O227" s="261"/>
      <c r="P227" s="261"/>
      <c r="Q227" s="261"/>
      <c r="R227" s="261"/>
      <c r="S227" s="261"/>
      <c r="T227" s="261"/>
      <c r="U227" s="453"/>
      <c r="V227" s="302"/>
      <c r="W227" s="261"/>
      <c r="X227" s="261"/>
      <c r="Y227" s="261"/>
      <c r="Z227" s="261"/>
      <c r="AA227" s="261"/>
      <c r="AB227" s="261"/>
      <c r="AC227" s="261"/>
      <c r="AD227" s="261"/>
      <c r="AE227" s="302"/>
      <c r="AF227" s="302"/>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BF227" s="302"/>
      <c r="BG227" s="302"/>
      <c r="BH227" s="302"/>
      <c r="BI227" s="302"/>
      <c r="BJ227" s="302"/>
      <c r="BK227" s="302"/>
      <c r="BL227" s="302"/>
      <c r="BM227" s="302"/>
    </row>
    <row r="228" spans="3:65" s="265" customFormat="1" ht="15">
      <c r="C228" s="341"/>
      <c r="K228" s="264"/>
      <c r="L228" s="260"/>
      <c r="M228" s="261"/>
      <c r="N228" s="261"/>
      <c r="O228" s="261"/>
      <c r="P228" s="261"/>
      <c r="Q228" s="261"/>
      <c r="R228" s="261"/>
      <c r="S228" s="261"/>
      <c r="T228" s="261"/>
      <c r="U228" s="453"/>
      <c r="V228" s="302"/>
      <c r="W228" s="261"/>
      <c r="X228" s="261"/>
      <c r="Y228" s="261"/>
      <c r="Z228" s="261"/>
      <c r="AA228" s="261"/>
      <c r="AB228" s="261"/>
      <c r="AC228" s="261"/>
      <c r="AD228" s="261"/>
      <c r="AE228" s="302"/>
      <c r="AF228" s="302"/>
      <c r="AG228" s="302"/>
      <c r="AH228" s="302"/>
      <c r="AI228" s="302"/>
      <c r="AJ228" s="302"/>
      <c r="AK228" s="302"/>
      <c r="AL228" s="302"/>
      <c r="AM228" s="302"/>
      <c r="AN228" s="302"/>
      <c r="AO228" s="302"/>
      <c r="AP228" s="302"/>
      <c r="AQ228" s="302"/>
      <c r="AR228" s="302"/>
      <c r="AS228" s="302"/>
      <c r="AT228" s="302"/>
      <c r="AU228" s="302"/>
      <c r="AV228" s="302"/>
      <c r="AW228" s="302"/>
      <c r="AX228" s="302"/>
      <c r="AY228" s="302"/>
      <c r="AZ228" s="302"/>
      <c r="BA228" s="302"/>
      <c r="BB228" s="302"/>
      <c r="BC228" s="302"/>
      <c r="BD228" s="302"/>
      <c r="BE228" s="302"/>
      <c r="BF228" s="302"/>
      <c r="BG228" s="302"/>
      <c r="BH228" s="302"/>
      <c r="BI228" s="302"/>
      <c r="BJ228" s="302"/>
      <c r="BK228" s="302"/>
      <c r="BL228" s="302"/>
      <c r="BM228" s="302"/>
    </row>
    <row r="229" spans="3:65" s="265" customFormat="1" ht="15">
      <c r="C229" s="341"/>
      <c r="K229" s="264"/>
      <c r="L229" s="260"/>
      <c r="M229" s="261"/>
      <c r="N229" s="261"/>
      <c r="O229" s="261"/>
      <c r="P229" s="261"/>
      <c r="Q229" s="261"/>
      <c r="R229" s="261"/>
      <c r="S229" s="261"/>
      <c r="T229" s="261"/>
      <c r="U229" s="453"/>
      <c r="V229" s="302"/>
      <c r="W229" s="261"/>
      <c r="X229" s="261"/>
      <c r="Y229" s="261"/>
      <c r="Z229" s="261"/>
      <c r="AA229" s="261"/>
      <c r="AB229" s="261"/>
      <c r="AC229" s="261"/>
      <c r="AD229" s="261"/>
      <c r="AE229" s="302"/>
      <c r="AF229" s="302"/>
      <c r="AG229" s="302"/>
      <c r="AH229" s="302"/>
      <c r="AI229" s="302"/>
      <c r="AJ229" s="302"/>
      <c r="AK229" s="302"/>
      <c r="AL229" s="302"/>
      <c r="AM229" s="302"/>
      <c r="AN229" s="302"/>
      <c r="AO229" s="302"/>
      <c r="AP229" s="302"/>
      <c r="AQ229" s="302"/>
      <c r="AR229" s="302"/>
      <c r="AS229" s="302"/>
      <c r="AT229" s="302"/>
      <c r="AU229" s="302"/>
      <c r="AV229" s="302"/>
      <c r="AW229" s="302"/>
      <c r="AX229" s="302"/>
      <c r="AY229" s="302"/>
      <c r="AZ229" s="302"/>
      <c r="BA229" s="302"/>
      <c r="BB229" s="302"/>
      <c r="BC229" s="302"/>
      <c r="BD229" s="302"/>
      <c r="BE229" s="302"/>
      <c r="BF229" s="302"/>
      <c r="BG229" s="302"/>
      <c r="BH229" s="302"/>
      <c r="BI229" s="302"/>
      <c r="BJ229" s="302"/>
      <c r="BK229" s="302"/>
      <c r="BL229" s="302"/>
      <c r="BM229" s="302"/>
    </row>
    <row r="230" spans="3:65" s="265" customFormat="1" ht="15">
      <c r="C230" s="341"/>
      <c r="K230" s="264"/>
      <c r="L230" s="260"/>
      <c r="M230" s="261"/>
      <c r="N230" s="261"/>
      <c r="O230" s="261"/>
      <c r="P230" s="261"/>
      <c r="Q230" s="261"/>
      <c r="R230" s="261"/>
      <c r="S230" s="261"/>
      <c r="T230" s="261"/>
      <c r="U230" s="453"/>
      <c r="V230" s="302"/>
      <c r="W230" s="261"/>
      <c r="X230" s="261"/>
      <c r="Y230" s="261"/>
      <c r="Z230" s="261"/>
      <c r="AA230" s="261"/>
      <c r="AB230" s="261"/>
      <c r="AC230" s="261"/>
      <c r="AD230" s="261"/>
      <c r="AE230" s="302"/>
      <c r="AF230" s="302"/>
      <c r="AG230" s="302"/>
      <c r="AH230" s="302"/>
      <c r="AI230" s="302"/>
      <c r="AJ230" s="302"/>
      <c r="AK230" s="302"/>
      <c r="AL230" s="302"/>
      <c r="AM230" s="302"/>
      <c r="AN230" s="302"/>
      <c r="AO230" s="302"/>
      <c r="AP230" s="302"/>
      <c r="AQ230" s="302"/>
      <c r="AR230" s="302"/>
      <c r="AS230" s="302"/>
      <c r="AT230" s="302"/>
      <c r="AU230" s="302"/>
      <c r="AV230" s="302"/>
      <c r="AW230" s="302"/>
      <c r="AX230" s="302"/>
      <c r="AY230" s="302"/>
      <c r="AZ230" s="302"/>
      <c r="BA230" s="302"/>
      <c r="BB230" s="302"/>
      <c r="BC230" s="302"/>
      <c r="BD230" s="302"/>
      <c r="BE230" s="302"/>
      <c r="BF230" s="302"/>
      <c r="BG230" s="302"/>
      <c r="BH230" s="302"/>
      <c r="BI230" s="302"/>
      <c r="BJ230" s="302"/>
      <c r="BK230" s="302"/>
      <c r="BL230" s="302"/>
      <c r="BM230" s="302"/>
    </row>
    <row r="231" spans="3:65" s="265" customFormat="1" ht="15">
      <c r="C231" s="341"/>
      <c r="K231" s="264"/>
      <c r="L231" s="260"/>
      <c r="M231" s="261"/>
      <c r="N231" s="261"/>
      <c r="O231" s="261"/>
      <c r="P231" s="261"/>
      <c r="Q231" s="261"/>
      <c r="R231" s="261"/>
      <c r="S231" s="261"/>
      <c r="T231" s="261"/>
      <c r="U231" s="453"/>
      <c r="V231" s="302"/>
      <c r="W231" s="261"/>
      <c r="X231" s="261"/>
      <c r="Y231" s="261"/>
      <c r="Z231" s="261"/>
      <c r="AA231" s="261"/>
      <c r="AB231" s="261"/>
      <c r="AC231" s="261"/>
      <c r="AD231" s="261"/>
      <c r="AE231" s="302"/>
      <c r="AF231" s="302"/>
      <c r="AG231" s="302"/>
      <c r="AH231" s="302"/>
      <c r="AI231" s="302"/>
      <c r="AJ231" s="302"/>
      <c r="AK231" s="302"/>
      <c r="AL231" s="302"/>
      <c r="AM231" s="302"/>
      <c r="AN231" s="302"/>
      <c r="AO231" s="302"/>
      <c r="AP231" s="302"/>
      <c r="AQ231" s="302"/>
      <c r="AR231" s="302"/>
      <c r="AS231" s="302"/>
      <c r="AT231" s="302"/>
      <c r="AU231" s="302"/>
      <c r="AV231" s="302"/>
      <c r="AW231" s="302"/>
      <c r="AX231" s="302"/>
      <c r="AY231" s="302"/>
      <c r="AZ231" s="302"/>
      <c r="BA231" s="302"/>
      <c r="BB231" s="302"/>
      <c r="BC231" s="302"/>
      <c r="BD231" s="302"/>
      <c r="BE231" s="302"/>
      <c r="BF231" s="302"/>
      <c r="BG231" s="302"/>
      <c r="BH231" s="302"/>
      <c r="BI231" s="302"/>
      <c r="BJ231" s="302"/>
      <c r="BK231" s="302"/>
      <c r="BL231" s="302"/>
      <c r="BM231" s="302"/>
    </row>
    <row r="232" spans="3:65" s="265" customFormat="1" ht="15">
      <c r="C232" s="341"/>
      <c r="K232" s="264"/>
      <c r="L232" s="260"/>
      <c r="M232" s="261"/>
      <c r="N232" s="261"/>
      <c r="O232" s="261"/>
      <c r="P232" s="261"/>
      <c r="Q232" s="261"/>
      <c r="R232" s="261"/>
      <c r="S232" s="261"/>
      <c r="T232" s="261"/>
      <c r="U232" s="453"/>
      <c r="V232" s="302"/>
      <c r="W232" s="261"/>
      <c r="X232" s="261"/>
      <c r="Y232" s="261"/>
      <c r="Z232" s="261"/>
      <c r="AA232" s="261"/>
      <c r="AB232" s="261"/>
      <c r="AC232" s="261"/>
      <c r="AD232" s="261"/>
      <c r="AE232" s="302"/>
      <c r="AF232" s="302"/>
      <c r="AG232" s="302"/>
      <c r="AH232" s="302"/>
      <c r="AI232" s="302"/>
      <c r="AJ232" s="302"/>
      <c r="AK232" s="302"/>
      <c r="AL232" s="302"/>
      <c r="AM232" s="302"/>
      <c r="AN232" s="302"/>
      <c r="AO232" s="302"/>
      <c r="AP232" s="302"/>
      <c r="AQ232" s="302"/>
      <c r="AR232" s="302"/>
      <c r="AS232" s="302"/>
      <c r="AT232" s="302"/>
      <c r="AU232" s="302"/>
      <c r="AV232" s="302"/>
      <c r="AW232" s="302"/>
      <c r="AX232" s="302"/>
      <c r="AY232" s="302"/>
      <c r="AZ232" s="302"/>
      <c r="BA232" s="302"/>
      <c r="BB232" s="302"/>
      <c r="BC232" s="302"/>
      <c r="BD232" s="302"/>
      <c r="BE232" s="302"/>
      <c r="BF232" s="302"/>
      <c r="BG232" s="302"/>
      <c r="BH232" s="302"/>
      <c r="BI232" s="302"/>
      <c r="BJ232" s="302"/>
      <c r="BK232" s="302"/>
      <c r="BL232" s="302"/>
      <c r="BM232" s="302"/>
    </row>
    <row r="233" spans="3:65" s="265" customFormat="1" ht="15">
      <c r="C233" s="341"/>
      <c r="K233" s="264"/>
      <c r="L233" s="260"/>
      <c r="M233" s="261"/>
      <c r="N233" s="261"/>
      <c r="O233" s="261"/>
      <c r="P233" s="261"/>
      <c r="Q233" s="261"/>
      <c r="R233" s="261"/>
      <c r="S233" s="261"/>
      <c r="T233" s="261"/>
      <c r="U233" s="453"/>
      <c r="V233" s="302"/>
      <c r="W233" s="261"/>
      <c r="X233" s="261"/>
      <c r="Y233" s="261"/>
      <c r="Z233" s="261"/>
      <c r="AA233" s="261"/>
      <c r="AB233" s="261"/>
      <c r="AC233" s="261"/>
      <c r="AD233" s="261"/>
      <c r="AE233" s="302"/>
      <c r="AF233" s="302"/>
      <c r="AG233" s="302"/>
      <c r="AH233" s="302"/>
      <c r="AI233" s="302"/>
      <c r="AJ233" s="302"/>
      <c r="AK233" s="302"/>
      <c r="AL233" s="302"/>
      <c r="AM233" s="302"/>
      <c r="AN233" s="302"/>
      <c r="AO233" s="302"/>
      <c r="AP233" s="302"/>
      <c r="AQ233" s="302"/>
      <c r="AR233" s="302"/>
      <c r="AS233" s="302"/>
      <c r="AT233" s="302"/>
      <c r="AU233" s="302"/>
      <c r="AV233" s="302"/>
      <c r="AW233" s="302"/>
      <c r="AX233" s="302"/>
      <c r="AY233" s="302"/>
      <c r="AZ233" s="302"/>
      <c r="BA233" s="302"/>
      <c r="BB233" s="302"/>
      <c r="BC233" s="302"/>
      <c r="BD233" s="302"/>
      <c r="BE233" s="302"/>
      <c r="BF233" s="302"/>
      <c r="BG233" s="302"/>
      <c r="BH233" s="302"/>
      <c r="BI233" s="302"/>
      <c r="BJ233" s="302"/>
      <c r="BK233" s="302"/>
      <c r="BL233" s="302"/>
      <c r="BM233" s="302"/>
    </row>
    <row r="234" spans="3:65" s="265" customFormat="1" ht="15">
      <c r="C234" s="341"/>
      <c r="K234" s="264"/>
      <c r="L234" s="260"/>
      <c r="M234" s="261"/>
      <c r="N234" s="261"/>
      <c r="O234" s="261"/>
      <c r="P234" s="261"/>
      <c r="Q234" s="261"/>
      <c r="R234" s="261"/>
      <c r="S234" s="261"/>
      <c r="T234" s="261"/>
      <c r="U234" s="453"/>
      <c r="V234" s="302"/>
      <c r="W234" s="261"/>
      <c r="X234" s="261"/>
      <c r="Y234" s="261"/>
      <c r="Z234" s="261"/>
      <c r="AA234" s="261"/>
      <c r="AB234" s="261"/>
      <c r="AC234" s="261"/>
      <c r="AD234" s="261"/>
      <c r="AE234" s="302"/>
      <c r="AF234" s="302"/>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BF234" s="302"/>
      <c r="BG234" s="302"/>
      <c r="BH234" s="302"/>
      <c r="BI234" s="302"/>
      <c r="BJ234" s="302"/>
      <c r="BK234" s="302"/>
      <c r="BL234" s="302"/>
      <c r="BM234" s="302"/>
    </row>
    <row r="235" spans="3:65" s="265" customFormat="1" ht="15">
      <c r="C235" s="341"/>
      <c r="K235" s="264"/>
      <c r="L235" s="260"/>
      <c r="M235" s="261"/>
      <c r="N235" s="261"/>
      <c r="O235" s="261"/>
      <c r="P235" s="261"/>
      <c r="Q235" s="261"/>
      <c r="R235" s="261"/>
      <c r="S235" s="261"/>
      <c r="T235" s="261"/>
      <c r="U235" s="453"/>
      <c r="V235" s="302"/>
      <c r="W235" s="261"/>
      <c r="X235" s="261"/>
      <c r="Y235" s="261"/>
      <c r="Z235" s="261"/>
      <c r="AA235" s="261"/>
      <c r="AB235" s="261"/>
      <c r="AC235" s="261"/>
      <c r="AD235" s="261"/>
      <c r="AE235" s="302"/>
      <c r="AF235" s="302"/>
      <c r="AG235" s="302"/>
      <c r="AH235" s="302"/>
      <c r="AI235" s="302"/>
      <c r="AJ235" s="302"/>
      <c r="AK235" s="302"/>
      <c r="AL235" s="302"/>
      <c r="AM235" s="302"/>
      <c r="AN235" s="302"/>
      <c r="AO235" s="302"/>
      <c r="AP235" s="302"/>
      <c r="AQ235" s="302"/>
      <c r="AR235" s="302"/>
      <c r="AS235" s="302"/>
      <c r="AT235" s="302"/>
      <c r="AU235" s="302"/>
      <c r="AV235" s="302"/>
      <c r="AW235" s="302"/>
      <c r="AX235" s="302"/>
      <c r="AY235" s="302"/>
      <c r="AZ235" s="302"/>
      <c r="BA235" s="302"/>
      <c r="BB235" s="302"/>
      <c r="BC235" s="302"/>
      <c r="BD235" s="302"/>
      <c r="BE235" s="302"/>
      <c r="BF235" s="302"/>
      <c r="BG235" s="302"/>
      <c r="BH235" s="302"/>
      <c r="BI235" s="302"/>
      <c r="BJ235" s="302"/>
      <c r="BK235" s="302"/>
      <c r="BL235" s="302"/>
      <c r="BM235" s="302"/>
    </row>
    <row r="236" spans="3:65" s="265" customFormat="1" ht="15">
      <c r="C236" s="341"/>
      <c r="K236" s="264"/>
      <c r="L236" s="260"/>
      <c r="M236" s="261"/>
      <c r="N236" s="261"/>
      <c r="O236" s="261"/>
      <c r="P236" s="261"/>
      <c r="Q236" s="261"/>
      <c r="R236" s="261"/>
      <c r="S236" s="261"/>
      <c r="T236" s="261"/>
      <c r="U236" s="453"/>
      <c r="V236" s="302"/>
      <c r="W236" s="261"/>
      <c r="X236" s="261"/>
      <c r="Y236" s="261"/>
      <c r="Z236" s="261"/>
      <c r="AA236" s="261"/>
      <c r="AB236" s="261"/>
      <c r="AC236" s="261"/>
      <c r="AD236" s="261"/>
      <c r="AE236" s="302"/>
      <c r="AF236" s="302"/>
      <c r="AG236" s="302"/>
      <c r="AH236" s="302"/>
      <c r="AI236" s="302"/>
      <c r="AJ236" s="302"/>
      <c r="AK236" s="302"/>
      <c r="AL236" s="302"/>
      <c r="AM236" s="302"/>
      <c r="AN236" s="302"/>
      <c r="AO236" s="302"/>
      <c r="AP236" s="302"/>
      <c r="AQ236" s="302"/>
      <c r="AR236" s="302"/>
      <c r="AS236" s="302"/>
      <c r="AT236" s="302"/>
      <c r="AU236" s="302"/>
      <c r="AV236" s="302"/>
      <c r="AW236" s="302"/>
      <c r="AX236" s="302"/>
      <c r="AY236" s="302"/>
      <c r="AZ236" s="302"/>
      <c r="BA236" s="302"/>
      <c r="BB236" s="302"/>
      <c r="BC236" s="302"/>
      <c r="BD236" s="302"/>
      <c r="BE236" s="302"/>
      <c r="BF236" s="302"/>
      <c r="BG236" s="302"/>
      <c r="BH236" s="302"/>
      <c r="BI236" s="302"/>
      <c r="BJ236" s="302"/>
      <c r="BK236" s="302"/>
      <c r="BL236" s="302"/>
      <c r="BM236" s="302"/>
    </row>
    <row r="237" spans="3:65" s="265" customFormat="1" ht="15">
      <c r="C237" s="341"/>
      <c r="K237" s="264"/>
      <c r="L237" s="260"/>
      <c r="M237" s="261"/>
      <c r="N237" s="261"/>
      <c r="O237" s="261"/>
      <c r="P237" s="261"/>
      <c r="Q237" s="261"/>
      <c r="R237" s="261"/>
      <c r="S237" s="261"/>
      <c r="T237" s="261"/>
      <c r="U237" s="453"/>
      <c r="V237" s="302"/>
      <c r="W237" s="261"/>
      <c r="X237" s="261"/>
      <c r="Y237" s="261"/>
      <c r="Z237" s="261"/>
      <c r="AA237" s="261"/>
      <c r="AB237" s="261"/>
      <c r="AC237" s="261"/>
      <c r="AD237" s="261"/>
      <c r="AE237" s="302"/>
      <c r="AF237" s="302"/>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BF237" s="302"/>
      <c r="BG237" s="302"/>
      <c r="BH237" s="302"/>
      <c r="BI237" s="302"/>
      <c r="BJ237" s="302"/>
      <c r="BK237" s="302"/>
      <c r="BL237" s="302"/>
      <c r="BM237" s="302"/>
    </row>
    <row r="238" spans="3:65" s="265" customFormat="1" ht="15">
      <c r="C238" s="341"/>
      <c r="K238" s="264"/>
      <c r="L238" s="260"/>
      <c r="M238" s="261"/>
      <c r="N238" s="261"/>
      <c r="O238" s="261"/>
      <c r="P238" s="261"/>
      <c r="Q238" s="261"/>
      <c r="R238" s="261"/>
      <c r="S238" s="261"/>
      <c r="T238" s="261"/>
      <c r="U238" s="453"/>
      <c r="V238" s="302"/>
      <c r="W238" s="261"/>
      <c r="X238" s="261"/>
      <c r="Y238" s="261"/>
      <c r="Z238" s="261"/>
      <c r="AA238" s="261"/>
      <c r="AB238" s="261"/>
      <c r="AC238" s="261"/>
      <c r="AD238" s="261"/>
      <c r="AE238" s="302"/>
      <c r="AF238" s="302"/>
      <c r="AG238" s="302"/>
      <c r="AH238" s="302"/>
      <c r="AI238" s="302"/>
      <c r="AJ238" s="302"/>
      <c r="AK238" s="302"/>
      <c r="AL238" s="302"/>
      <c r="AM238" s="302"/>
      <c r="AN238" s="302"/>
      <c r="AO238" s="302"/>
      <c r="AP238" s="302"/>
      <c r="AQ238" s="302"/>
      <c r="AR238" s="302"/>
      <c r="AS238" s="302"/>
      <c r="AT238" s="302"/>
      <c r="AU238" s="302"/>
      <c r="AV238" s="302"/>
      <c r="AW238" s="302"/>
      <c r="AX238" s="302"/>
      <c r="AY238" s="302"/>
      <c r="AZ238" s="302"/>
      <c r="BA238" s="302"/>
      <c r="BB238" s="302"/>
      <c r="BC238" s="302"/>
      <c r="BD238" s="302"/>
      <c r="BE238" s="302"/>
      <c r="BF238" s="302"/>
      <c r="BG238" s="302"/>
      <c r="BH238" s="302"/>
      <c r="BI238" s="302"/>
      <c r="BJ238" s="302"/>
      <c r="BK238" s="302"/>
      <c r="BL238" s="302"/>
      <c r="BM238" s="302"/>
    </row>
    <row r="239" spans="3:65" s="265" customFormat="1" ht="15">
      <c r="C239" s="341"/>
      <c r="K239" s="264"/>
      <c r="L239" s="260"/>
      <c r="M239" s="261"/>
      <c r="N239" s="261"/>
      <c r="O239" s="261"/>
      <c r="P239" s="261"/>
      <c r="Q239" s="261"/>
      <c r="R239" s="261"/>
      <c r="S239" s="261"/>
      <c r="T239" s="261"/>
      <c r="U239" s="453"/>
      <c r="V239" s="302"/>
      <c r="W239" s="261"/>
      <c r="X239" s="261"/>
      <c r="Y239" s="261"/>
      <c r="Z239" s="261"/>
      <c r="AA239" s="261"/>
      <c r="AB239" s="261"/>
      <c r="AC239" s="261"/>
      <c r="AD239" s="261"/>
      <c r="AE239" s="302"/>
      <c r="AF239" s="302"/>
      <c r="AG239" s="302"/>
      <c r="AH239" s="302"/>
      <c r="AI239" s="302"/>
      <c r="AJ239" s="302"/>
      <c r="AK239" s="302"/>
      <c r="AL239" s="302"/>
      <c r="AM239" s="302"/>
      <c r="AN239" s="302"/>
      <c r="AO239" s="302"/>
      <c r="AP239" s="302"/>
      <c r="AQ239" s="302"/>
      <c r="AR239" s="302"/>
      <c r="AS239" s="302"/>
      <c r="AT239" s="302"/>
      <c r="AU239" s="302"/>
      <c r="AV239" s="302"/>
      <c r="AW239" s="302"/>
      <c r="AX239" s="302"/>
      <c r="AY239" s="302"/>
      <c r="AZ239" s="302"/>
      <c r="BA239" s="302"/>
      <c r="BB239" s="302"/>
      <c r="BC239" s="302"/>
      <c r="BD239" s="302"/>
      <c r="BE239" s="302"/>
      <c r="BF239" s="302"/>
      <c r="BG239" s="302"/>
      <c r="BH239" s="302"/>
      <c r="BI239" s="302"/>
      <c r="BJ239" s="302"/>
      <c r="BK239" s="302"/>
      <c r="BL239" s="302"/>
      <c r="BM239" s="302"/>
    </row>
    <row r="240" spans="3:65" s="265" customFormat="1" ht="15">
      <c r="C240" s="341"/>
      <c r="K240" s="264"/>
      <c r="L240" s="260"/>
      <c r="M240" s="261"/>
      <c r="N240" s="261"/>
      <c r="O240" s="261"/>
      <c r="P240" s="261"/>
      <c r="Q240" s="261"/>
      <c r="R240" s="261"/>
      <c r="S240" s="261"/>
      <c r="T240" s="261"/>
      <c r="U240" s="453"/>
      <c r="V240" s="302"/>
      <c r="W240" s="261"/>
      <c r="X240" s="261"/>
      <c r="Y240" s="261"/>
      <c r="Z240" s="261"/>
      <c r="AA240" s="261"/>
      <c r="AB240" s="261"/>
      <c r="AC240" s="261"/>
      <c r="AD240" s="261"/>
      <c r="AE240" s="302"/>
      <c r="AF240" s="302"/>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BF240" s="302"/>
      <c r="BG240" s="302"/>
      <c r="BH240" s="302"/>
      <c r="BI240" s="302"/>
      <c r="BJ240" s="302"/>
      <c r="BK240" s="302"/>
      <c r="BL240" s="302"/>
      <c r="BM240" s="302"/>
    </row>
    <row r="241" spans="3:65" s="265" customFormat="1" ht="15">
      <c r="C241" s="341"/>
      <c r="K241" s="264"/>
      <c r="L241" s="260"/>
      <c r="M241" s="261"/>
      <c r="N241" s="261"/>
      <c r="O241" s="261"/>
      <c r="P241" s="261"/>
      <c r="Q241" s="261"/>
      <c r="R241" s="261"/>
      <c r="S241" s="261"/>
      <c r="T241" s="261"/>
      <c r="U241" s="453"/>
      <c r="V241" s="302"/>
      <c r="W241" s="261"/>
      <c r="X241" s="261"/>
      <c r="Y241" s="261"/>
      <c r="Z241" s="261"/>
      <c r="AA241" s="261"/>
      <c r="AB241" s="261"/>
      <c r="AC241" s="261"/>
      <c r="AD241" s="261"/>
      <c r="AE241" s="302"/>
      <c r="AF241" s="302"/>
      <c r="AG241" s="302"/>
      <c r="AH241" s="302"/>
      <c r="AI241" s="302"/>
      <c r="AJ241" s="302"/>
      <c r="AK241" s="302"/>
      <c r="AL241" s="302"/>
      <c r="AM241" s="302"/>
      <c r="AN241" s="302"/>
      <c r="AO241" s="302"/>
      <c r="AP241" s="302"/>
      <c r="AQ241" s="302"/>
      <c r="AR241" s="302"/>
      <c r="AS241" s="302"/>
      <c r="AT241" s="302"/>
      <c r="AU241" s="302"/>
      <c r="AV241" s="302"/>
      <c r="AW241" s="302"/>
      <c r="AX241" s="302"/>
      <c r="AY241" s="302"/>
      <c r="AZ241" s="302"/>
      <c r="BA241" s="302"/>
      <c r="BB241" s="302"/>
      <c r="BC241" s="302"/>
      <c r="BD241" s="302"/>
      <c r="BE241" s="302"/>
      <c r="BF241" s="302"/>
      <c r="BG241" s="302"/>
      <c r="BH241" s="302"/>
      <c r="BI241" s="302"/>
      <c r="BJ241" s="302"/>
      <c r="BK241" s="302"/>
      <c r="BL241" s="302"/>
      <c r="BM241" s="302"/>
    </row>
    <row r="242" spans="3:65" s="265" customFormat="1" ht="15">
      <c r="C242" s="341"/>
      <c r="K242" s="264"/>
      <c r="L242" s="260"/>
      <c r="M242" s="261"/>
      <c r="N242" s="261"/>
      <c r="O242" s="261"/>
      <c r="P242" s="261"/>
      <c r="Q242" s="261"/>
      <c r="R242" s="261"/>
      <c r="S242" s="261"/>
      <c r="T242" s="261"/>
      <c r="U242" s="453"/>
      <c r="V242" s="302"/>
      <c r="W242" s="261"/>
      <c r="X242" s="261"/>
      <c r="Y242" s="261"/>
      <c r="Z242" s="261"/>
      <c r="AA242" s="261"/>
      <c r="AB242" s="261"/>
      <c r="AC242" s="261"/>
      <c r="AD242" s="261"/>
      <c r="AE242" s="302"/>
      <c r="AF242" s="302"/>
      <c r="AG242" s="302"/>
      <c r="AH242" s="302"/>
      <c r="AI242" s="302"/>
      <c r="AJ242" s="302"/>
      <c r="AK242" s="302"/>
      <c r="AL242" s="302"/>
      <c r="AM242" s="302"/>
      <c r="AN242" s="302"/>
      <c r="AO242" s="302"/>
      <c r="AP242" s="302"/>
      <c r="AQ242" s="302"/>
      <c r="AR242" s="302"/>
      <c r="AS242" s="302"/>
      <c r="AT242" s="302"/>
      <c r="AU242" s="302"/>
      <c r="AV242" s="302"/>
      <c r="AW242" s="302"/>
      <c r="AX242" s="302"/>
      <c r="AY242" s="302"/>
      <c r="AZ242" s="302"/>
      <c r="BA242" s="302"/>
      <c r="BB242" s="302"/>
      <c r="BC242" s="302"/>
      <c r="BD242" s="302"/>
      <c r="BE242" s="302"/>
      <c r="BF242" s="302"/>
      <c r="BG242" s="302"/>
      <c r="BH242" s="302"/>
      <c r="BI242" s="302"/>
      <c r="BJ242" s="302"/>
      <c r="BK242" s="302"/>
      <c r="BL242" s="302"/>
      <c r="BM242" s="302"/>
    </row>
    <row r="243" spans="3:65" s="265" customFormat="1" ht="15">
      <c r="C243" s="341"/>
      <c r="K243" s="264"/>
      <c r="L243" s="260"/>
      <c r="M243" s="261"/>
      <c r="N243" s="261"/>
      <c r="O243" s="261"/>
      <c r="P243" s="261"/>
      <c r="Q243" s="261"/>
      <c r="R243" s="261"/>
      <c r="S243" s="261"/>
      <c r="T243" s="261"/>
      <c r="U243" s="453"/>
      <c r="V243" s="302"/>
      <c r="W243" s="261"/>
      <c r="X243" s="261"/>
      <c r="Y243" s="261"/>
      <c r="Z243" s="261"/>
      <c r="AA243" s="261"/>
      <c r="AB243" s="261"/>
      <c r="AC243" s="261"/>
      <c r="AD243" s="261"/>
      <c r="AE243" s="302"/>
      <c r="AF243" s="302"/>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BF243" s="302"/>
      <c r="BG243" s="302"/>
      <c r="BH243" s="302"/>
      <c r="BI243" s="302"/>
      <c r="BJ243" s="302"/>
      <c r="BK243" s="302"/>
      <c r="BL243" s="302"/>
      <c r="BM243" s="302"/>
    </row>
    <row r="244" spans="3:65" s="265" customFormat="1" ht="15">
      <c r="C244" s="341"/>
      <c r="K244" s="264"/>
      <c r="L244" s="260"/>
      <c r="M244" s="261"/>
      <c r="N244" s="261"/>
      <c r="O244" s="261"/>
      <c r="P244" s="261"/>
      <c r="Q244" s="261"/>
      <c r="R244" s="261"/>
      <c r="S244" s="261"/>
      <c r="T244" s="261"/>
      <c r="U244" s="453"/>
      <c r="V244" s="302"/>
      <c r="W244" s="261"/>
      <c r="X244" s="261"/>
      <c r="Y244" s="261"/>
      <c r="Z244" s="261"/>
      <c r="AA244" s="261"/>
      <c r="AB244" s="261"/>
      <c r="AC244" s="261"/>
      <c r="AD244" s="261"/>
      <c r="AE244" s="302"/>
      <c r="AF244" s="302"/>
      <c r="AG244" s="302"/>
      <c r="AH244" s="302"/>
      <c r="AI244" s="302"/>
      <c r="AJ244" s="302"/>
      <c r="AK244" s="302"/>
      <c r="AL244" s="302"/>
      <c r="AM244" s="302"/>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row>
    <row r="245" spans="3:65" s="265" customFormat="1" ht="15">
      <c r="C245" s="341"/>
      <c r="K245" s="264"/>
      <c r="L245" s="260"/>
      <c r="M245" s="261"/>
      <c r="N245" s="261"/>
      <c r="O245" s="261"/>
      <c r="P245" s="261"/>
      <c r="Q245" s="261"/>
      <c r="R245" s="261"/>
      <c r="S245" s="261"/>
      <c r="T245" s="261"/>
      <c r="U245" s="453"/>
      <c r="V245" s="302"/>
      <c r="W245" s="261"/>
      <c r="X245" s="261"/>
      <c r="Y245" s="261"/>
      <c r="Z245" s="261"/>
      <c r="AA245" s="261"/>
      <c r="AB245" s="261"/>
      <c r="AC245" s="261"/>
      <c r="AD245" s="261"/>
      <c r="AE245" s="302"/>
      <c r="AF245" s="302"/>
      <c r="AG245" s="302"/>
      <c r="AH245" s="302"/>
      <c r="AI245" s="302"/>
      <c r="AJ245" s="302"/>
      <c r="AK245" s="302"/>
      <c r="AL245" s="302"/>
      <c r="AM245" s="302"/>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row>
    <row r="246" spans="3:65" s="265" customFormat="1" ht="15">
      <c r="C246" s="341"/>
      <c r="K246" s="264"/>
      <c r="L246" s="260"/>
      <c r="M246" s="261"/>
      <c r="N246" s="261"/>
      <c r="O246" s="261"/>
      <c r="P246" s="261"/>
      <c r="Q246" s="261"/>
      <c r="R246" s="261"/>
      <c r="S246" s="261"/>
      <c r="T246" s="261"/>
      <c r="U246" s="453"/>
      <c r="V246" s="302"/>
      <c r="W246" s="261"/>
      <c r="X246" s="261"/>
      <c r="Y246" s="261"/>
      <c r="Z246" s="261"/>
      <c r="AA246" s="261"/>
      <c r="AB246" s="261"/>
      <c r="AC246" s="261"/>
      <c r="AD246" s="261"/>
      <c r="AE246" s="302"/>
      <c r="AF246" s="302"/>
      <c r="AG246" s="302"/>
      <c r="AH246" s="302"/>
      <c r="AI246" s="302"/>
      <c r="AJ246" s="302"/>
      <c r="AK246" s="302"/>
      <c r="AL246" s="302"/>
      <c r="AM246" s="302"/>
      <c r="AN246" s="302"/>
      <c r="AO246" s="302"/>
      <c r="AP246" s="302"/>
      <c r="AQ246" s="302"/>
      <c r="AR246" s="302"/>
      <c r="AS246" s="302"/>
      <c r="AT246" s="302"/>
      <c r="AU246" s="302"/>
      <c r="AV246" s="302"/>
      <c r="AW246" s="302"/>
      <c r="AX246" s="302"/>
      <c r="AY246" s="302"/>
      <c r="AZ246" s="302"/>
      <c r="BA246" s="302"/>
      <c r="BB246" s="302"/>
      <c r="BC246" s="302"/>
      <c r="BD246" s="302"/>
      <c r="BE246" s="302"/>
      <c r="BF246" s="302"/>
      <c r="BG246" s="302"/>
      <c r="BH246" s="302"/>
      <c r="BI246" s="302"/>
      <c r="BJ246" s="302"/>
      <c r="BK246" s="302"/>
      <c r="BL246" s="302"/>
      <c r="BM246" s="302"/>
    </row>
    <row r="247" spans="3:65" s="265" customFormat="1" ht="15">
      <c r="C247" s="341"/>
      <c r="K247" s="264"/>
      <c r="L247" s="260"/>
      <c r="M247" s="261"/>
      <c r="N247" s="261"/>
      <c r="O247" s="261"/>
      <c r="P247" s="261"/>
      <c r="Q247" s="261"/>
      <c r="R247" s="261"/>
      <c r="S247" s="261"/>
      <c r="T247" s="261"/>
      <c r="U247" s="453"/>
      <c r="V247" s="302"/>
      <c r="W247" s="261"/>
      <c r="X247" s="261"/>
      <c r="Y247" s="261"/>
      <c r="Z247" s="261"/>
      <c r="AA247" s="261"/>
      <c r="AB247" s="261"/>
      <c r="AC247" s="261"/>
      <c r="AD247" s="261"/>
      <c r="AE247" s="302"/>
      <c r="AF247" s="302"/>
      <c r="AG247" s="302"/>
      <c r="AH247" s="302"/>
      <c r="AI247" s="302"/>
      <c r="AJ247" s="302"/>
      <c r="AK247" s="302"/>
      <c r="AL247" s="302"/>
      <c r="AM247" s="302"/>
      <c r="AN247" s="302"/>
      <c r="AO247" s="302"/>
      <c r="AP247" s="302"/>
      <c r="AQ247" s="302"/>
      <c r="AR247" s="302"/>
      <c r="AS247" s="302"/>
      <c r="AT247" s="302"/>
      <c r="AU247" s="302"/>
      <c r="AV247" s="302"/>
      <c r="AW247" s="302"/>
      <c r="AX247" s="302"/>
      <c r="AY247" s="302"/>
      <c r="AZ247" s="302"/>
      <c r="BA247" s="302"/>
      <c r="BB247" s="302"/>
      <c r="BC247" s="302"/>
      <c r="BD247" s="302"/>
      <c r="BE247" s="302"/>
      <c r="BF247" s="302"/>
      <c r="BG247" s="302"/>
      <c r="BH247" s="302"/>
      <c r="BI247" s="302"/>
      <c r="BJ247" s="302"/>
      <c r="BK247" s="302"/>
      <c r="BL247" s="302"/>
      <c r="BM247" s="302"/>
    </row>
    <row r="248" spans="3:65" s="265" customFormat="1" ht="15">
      <c r="C248" s="341"/>
      <c r="K248" s="264"/>
      <c r="L248" s="260"/>
      <c r="M248" s="261"/>
      <c r="N248" s="261"/>
      <c r="O248" s="261"/>
      <c r="P248" s="261"/>
      <c r="Q248" s="261"/>
      <c r="R248" s="261"/>
      <c r="S248" s="261"/>
      <c r="T248" s="261"/>
      <c r="U248" s="453"/>
      <c r="V248" s="302"/>
      <c r="W248" s="261"/>
      <c r="X248" s="261"/>
      <c r="Y248" s="261"/>
      <c r="Z248" s="261"/>
      <c r="AA248" s="261"/>
      <c r="AB248" s="261"/>
      <c r="AC248" s="261"/>
      <c r="AD248" s="261"/>
      <c r="AE248" s="302"/>
      <c r="AF248" s="302"/>
      <c r="AG248" s="302"/>
      <c r="AH248" s="302"/>
      <c r="AI248" s="302"/>
      <c r="AJ248" s="302"/>
      <c r="AK248" s="302"/>
      <c r="AL248" s="302"/>
      <c r="AM248" s="302"/>
      <c r="AN248" s="302"/>
      <c r="AO248" s="302"/>
      <c r="AP248" s="302"/>
      <c r="AQ248" s="302"/>
      <c r="AR248" s="302"/>
      <c r="AS248" s="302"/>
      <c r="AT248" s="302"/>
      <c r="AU248" s="302"/>
      <c r="AV248" s="302"/>
      <c r="AW248" s="302"/>
      <c r="AX248" s="302"/>
      <c r="AY248" s="302"/>
      <c r="AZ248" s="302"/>
      <c r="BA248" s="302"/>
      <c r="BB248" s="302"/>
      <c r="BC248" s="302"/>
      <c r="BD248" s="302"/>
      <c r="BE248" s="302"/>
      <c r="BF248" s="302"/>
      <c r="BG248" s="302"/>
      <c r="BH248" s="302"/>
      <c r="BI248" s="302"/>
      <c r="BJ248" s="302"/>
      <c r="BK248" s="302"/>
      <c r="BL248" s="302"/>
      <c r="BM248" s="302"/>
    </row>
    <row r="249" spans="3:65" s="265" customFormat="1" ht="15">
      <c r="C249" s="341"/>
      <c r="K249" s="264"/>
      <c r="L249" s="260"/>
      <c r="M249" s="261"/>
      <c r="N249" s="261"/>
      <c r="O249" s="261"/>
      <c r="P249" s="261"/>
      <c r="Q249" s="261"/>
      <c r="R249" s="261"/>
      <c r="S249" s="261"/>
      <c r="T249" s="261"/>
      <c r="U249" s="453"/>
      <c r="V249" s="302"/>
      <c r="W249" s="261"/>
      <c r="X249" s="261"/>
      <c r="Y249" s="261"/>
      <c r="Z249" s="261"/>
      <c r="AA249" s="261"/>
      <c r="AB249" s="261"/>
      <c r="AC249" s="261"/>
      <c r="AD249" s="261"/>
      <c r="AE249" s="302"/>
      <c r="AF249" s="302"/>
      <c r="AG249" s="302"/>
      <c r="AH249" s="302"/>
      <c r="AI249" s="302"/>
      <c r="AJ249" s="302"/>
      <c r="AK249" s="302"/>
      <c r="AL249" s="302"/>
      <c r="AM249" s="302"/>
      <c r="AN249" s="302"/>
      <c r="AO249" s="302"/>
      <c r="AP249" s="302"/>
      <c r="AQ249" s="302"/>
      <c r="AR249" s="302"/>
      <c r="AS249" s="302"/>
      <c r="AT249" s="302"/>
      <c r="AU249" s="302"/>
      <c r="AV249" s="302"/>
      <c r="AW249" s="302"/>
      <c r="AX249" s="302"/>
      <c r="AY249" s="302"/>
      <c r="AZ249" s="302"/>
      <c r="BA249" s="302"/>
      <c r="BB249" s="302"/>
      <c r="BC249" s="302"/>
      <c r="BD249" s="302"/>
      <c r="BE249" s="302"/>
      <c r="BF249" s="302"/>
      <c r="BG249" s="302"/>
      <c r="BH249" s="302"/>
      <c r="BI249" s="302"/>
      <c r="BJ249" s="302"/>
      <c r="BK249" s="302"/>
      <c r="BL249" s="302"/>
      <c r="BM249" s="302"/>
    </row>
    <row r="250" spans="3:65" s="265" customFormat="1" ht="15">
      <c r="C250" s="341"/>
      <c r="K250" s="264"/>
      <c r="L250" s="260"/>
      <c r="M250" s="261"/>
      <c r="N250" s="261"/>
      <c r="O250" s="261"/>
      <c r="P250" s="261"/>
      <c r="Q250" s="261"/>
      <c r="R250" s="261"/>
      <c r="S250" s="261"/>
      <c r="T250" s="261"/>
      <c r="U250" s="453"/>
      <c r="V250" s="302"/>
      <c r="W250" s="261"/>
      <c r="X250" s="261"/>
      <c r="Y250" s="261"/>
      <c r="Z250" s="261"/>
      <c r="AA250" s="261"/>
      <c r="AB250" s="261"/>
      <c r="AC250" s="261"/>
      <c r="AD250" s="261"/>
      <c r="AE250" s="302"/>
      <c r="AF250" s="302"/>
      <c r="AG250" s="302"/>
      <c r="AH250" s="302"/>
      <c r="AI250" s="302"/>
      <c r="AJ250" s="302"/>
      <c r="AK250" s="302"/>
      <c r="AL250" s="302"/>
      <c r="AM250" s="302"/>
      <c r="AN250" s="302"/>
      <c r="AO250" s="302"/>
      <c r="AP250" s="302"/>
      <c r="AQ250" s="302"/>
      <c r="AR250" s="302"/>
      <c r="AS250" s="302"/>
      <c r="AT250" s="302"/>
      <c r="AU250" s="302"/>
      <c r="AV250" s="302"/>
      <c r="AW250" s="302"/>
      <c r="AX250" s="302"/>
      <c r="AY250" s="302"/>
      <c r="AZ250" s="302"/>
      <c r="BA250" s="302"/>
      <c r="BB250" s="302"/>
      <c r="BC250" s="302"/>
      <c r="BD250" s="302"/>
      <c r="BE250" s="302"/>
      <c r="BF250" s="302"/>
      <c r="BG250" s="302"/>
      <c r="BH250" s="302"/>
      <c r="BI250" s="302"/>
      <c r="BJ250" s="302"/>
      <c r="BK250" s="302"/>
      <c r="BL250" s="302"/>
      <c r="BM250" s="302"/>
    </row>
    <row r="251" spans="3:65" s="265" customFormat="1" ht="15">
      <c r="C251" s="341"/>
      <c r="K251" s="264"/>
      <c r="L251" s="260"/>
      <c r="M251" s="261"/>
      <c r="N251" s="261"/>
      <c r="O251" s="261"/>
      <c r="P251" s="261"/>
      <c r="Q251" s="261"/>
      <c r="R251" s="261"/>
      <c r="S251" s="261"/>
      <c r="T251" s="261"/>
      <c r="U251" s="453"/>
      <c r="V251" s="302"/>
      <c r="W251" s="261"/>
      <c r="X251" s="261"/>
      <c r="Y251" s="261"/>
      <c r="Z251" s="261"/>
      <c r="AA251" s="261"/>
      <c r="AB251" s="261"/>
      <c r="AC251" s="261"/>
      <c r="AD251" s="261"/>
      <c r="AE251" s="302"/>
      <c r="AF251" s="302"/>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BF251" s="302"/>
      <c r="BG251" s="302"/>
      <c r="BH251" s="302"/>
      <c r="BI251" s="302"/>
      <c r="BJ251" s="302"/>
      <c r="BK251" s="302"/>
      <c r="BL251" s="302"/>
      <c r="BM251" s="302"/>
    </row>
    <row r="252" spans="3:65" s="265" customFormat="1" ht="15">
      <c r="C252" s="341"/>
      <c r="K252" s="264"/>
      <c r="L252" s="260"/>
      <c r="M252" s="261"/>
      <c r="N252" s="261"/>
      <c r="O252" s="261"/>
      <c r="P252" s="261"/>
      <c r="Q252" s="261"/>
      <c r="R252" s="261"/>
      <c r="S252" s="261"/>
      <c r="T252" s="261"/>
      <c r="U252" s="453"/>
      <c r="V252" s="302"/>
      <c r="W252" s="261"/>
      <c r="X252" s="261"/>
      <c r="Y252" s="261"/>
      <c r="Z252" s="261"/>
      <c r="AA252" s="261"/>
      <c r="AB252" s="261"/>
      <c r="AC252" s="261"/>
      <c r="AD252" s="261"/>
      <c r="AE252" s="302"/>
      <c r="AF252" s="302"/>
      <c r="AG252" s="302"/>
      <c r="AH252" s="302"/>
      <c r="AI252" s="302"/>
      <c r="AJ252" s="302"/>
      <c r="AK252" s="302"/>
      <c r="AL252" s="302"/>
      <c r="AM252" s="302"/>
      <c r="AN252" s="302"/>
      <c r="AO252" s="302"/>
      <c r="AP252" s="302"/>
      <c r="AQ252" s="302"/>
      <c r="AR252" s="302"/>
      <c r="AS252" s="302"/>
      <c r="AT252" s="302"/>
      <c r="AU252" s="302"/>
      <c r="AV252" s="302"/>
      <c r="AW252" s="302"/>
      <c r="AX252" s="302"/>
      <c r="AY252" s="302"/>
      <c r="AZ252" s="302"/>
      <c r="BA252" s="302"/>
      <c r="BB252" s="302"/>
      <c r="BC252" s="302"/>
      <c r="BD252" s="302"/>
      <c r="BE252" s="302"/>
      <c r="BF252" s="302"/>
      <c r="BG252" s="302"/>
      <c r="BH252" s="302"/>
      <c r="BI252" s="302"/>
      <c r="BJ252" s="302"/>
      <c r="BK252" s="302"/>
      <c r="BL252" s="302"/>
      <c r="BM252" s="302"/>
    </row>
    <row r="253" spans="3:65" s="265" customFormat="1" ht="15">
      <c r="C253" s="341"/>
      <c r="K253" s="264"/>
      <c r="L253" s="260"/>
      <c r="M253" s="261"/>
      <c r="N253" s="261"/>
      <c r="O253" s="261"/>
      <c r="P253" s="261"/>
      <c r="Q253" s="261"/>
      <c r="R253" s="261"/>
      <c r="S253" s="261"/>
      <c r="T253" s="261"/>
      <c r="U253" s="453"/>
      <c r="V253" s="302"/>
      <c r="W253" s="261"/>
      <c r="X253" s="261"/>
      <c r="Y253" s="261"/>
      <c r="Z253" s="261"/>
      <c r="AA253" s="261"/>
      <c r="AB253" s="261"/>
      <c r="AC253" s="261"/>
      <c r="AD253" s="261"/>
      <c r="AE253" s="302"/>
      <c r="AF253" s="302"/>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BF253" s="302"/>
      <c r="BG253" s="302"/>
      <c r="BH253" s="302"/>
      <c r="BI253" s="302"/>
      <c r="BJ253" s="302"/>
      <c r="BK253" s="302"/>
      <c r="BL253" s="302"/>
      <c r="BM253" s="302"/>
    </row>
    <row r="254" spans="3:65" s="265" customFormat="1" ht="15">
      <c r="C254" s="341"/>
      <c r="K254" s="264"/>
      <c r="L254" s="260"/>
      <c r="M254" s="261"/>
      <c r="N254" s="261"/>
      <c r="O254" s="261"/>
      <c r="P254" s="261"/>
      <c r="Q254" s="261"/>
      <c r="R254" s="261"/>
      <c r="S254" s="261"/>
      <c r="T254" s="261"/>
      <c r="U254" s="453"/>
      <c r="V254" s="302"/>
      <c r="W254" s="261"/>
      <c r="X254" s="261"/>
      <c r="Y254" s="261"/>
      <c r="Z254" s="261"/>
      <c r="AA254" s="261"/>
      <c r="AB254" s="261"/>
      <c r="AC254" s="261"/>
      <c r="AD254" s="261"/>
      <c r="AE254" s="302"/>
      <c r="AF254" s="302"/>
      <c r="AG254" s="302"/>
      <c r="AH254" s="302"/>
      <c r="AI254" s="302"/>
      <c r="AJ254" s="302"/>
      <c r="AK254" s="302"/>
      <c r="AL254" s="302"/>
      <c r="AM254" s="302"/>
      <c r="AN254" s="302"/>
      <c r="AO254" s="302"/>
      <c r="AP254" s="302"/>
      <c r="AQ254" s="302"/>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row>
    <row r="255" spans="3:65" s="265" customFormat="1" ht="15">
      <c r="C255" s="341"/>
      <c r="K255" s="264"/>
      <c r="L255" s="260"/>
      <c r="M255" s="261"/>
      <c r="N255" s="261"/>
      <c r="O255" s="261"/>
      <c r="P255" s="261"/>
      <c r="Q255" s="261"/>
      <c r="R255" s="261"/>
      <c r="S255" s="261"/>
      <c r="T255" s="261"/>
      <c r="U255" s="453"/>
      <c r="V255" s="302"/>
      <c r="W255" s="261"/>
      <c r="X255" s="261"/>
      <c r="Y255" s="261"/>
      <c r="Z255" s="261"/>
      <c r="AA255" s="261"/>
      <c r="AB255" s="261"/>
      <c r="AC255" s="261"/>
      <c r="AD255" s="261"/>
      <c r="AE255" s="302"/>
      <c r="AF255" s="302"/>
      <c r="AG255" s="302"/>
      <c r="AH255" s="302"/>
      <c r="AI255" s="302"/>
      <c r="AJ255" s="302"/>
      <c r="AK255" s="302"/>
      <c r="AL255" s="302"/>
      <c r="AM255" s="302"/>
      <c r="AN255" s="302"/>
      <c r="AO255" s="302"/>
      <c r="AP255" s="302"/>
      <c r="AQ255" s="302"/>
      <c r="AR255" s="302"/>
      <c r="AS255" s="302"/>
      <c r="AT255" s="302"/>
      <c r="AU255" s="302"/>
      <c r="AV255" s="302"/>
      <c r="AW255" s="302"/>
      <c r="AX255" s="302"/>
      <c r="AY255" s="302"/>
      <c r="AZ255" s="302"/>
      <c r="BA255" s="302"/>
      <c r="BB255" s="302"/>
      <c r="BC255" s="302"/>
      <c r="BD255" s="302"/>
      <c r="BE255" s="302"/>
      <c r="BF255" s="302"/>
      <c r="BG255" s="302"/>
      <c r="BH255" s="302"/>
      <c r="BI255" s="302"/>
      <c r="BJ255" s="302"/>
      <c r="BK255" s="302"/>
      <c r="BL255" s="302"/>
      <c r="BM255" s="302"/>
    </row>
    <row r="256" spans="3:65" s="265" customFormat="1" ht="15">
      <c r="C256" s="341"/>
      <c r="K256" s="264"/>
      <c r="L256" s="260"/>
      <c r="M256" s="261"/>
      <c r="N256" s="261"/>
      <c r="O256" s="261"/>
      <c r="P256" s="261"/>
      <c r="Q256" s="261"/>
      <c r="R256" s="261"/>
      <c r="S256" s="261"/>
      <c r="T256" s="261"/>
      <c r="U256" s="453"/>
      <c r="V256" s="302"/>
      <c r="W256" s="261"/>
      <c r="X256" s="261"/>
      <c r="Y256" s="261"/>
      <c r="Z256" s="261"/>
      <c r="AA256" s="261"/>
      <c r="AB256" s="261"/>
      <c r="AC256" s="261"/>
      <c r="AD256" s="261"/>
      <c r="AE256" s="302"/>
      <c r="AF256" s="302"/>
      <c r="AG256" s="302"/>
      <c r="AH256" s="302"/>
      <c r="AI256" s="302"/>
      <c r="AJ256" s="302"/>
      <c r="AK256" s="302"/>
      <c r="AL256" s="302"/>
      <c r="AM256" s="302"/>
      <c r="AN256" s="302"/>
      <c r="AO256" s="302"/>
      <c r="AP256" s="302"/>
      <c r="AQ256" s="302"/>
      <c r="AR256" s="302"/>
      <c r="AS256" s="302"/>
      <c r="AT256" s="302"/>
      <c r="AU256" s="302"/>
      <c r="AV256" s="302"/>
      <c r="AW256" s="302"/>
      <c r="AX256" s="302"/>
      <c r="AY256" s="302"/>
      <c r="AZ256" s="302"/>
      <c r="BA256" s="302"/>
      <c r="BB256" s="302"/>
      <c r="BC256" s="302"/>
      <c r="BD256" s="302"/>
      <c r="BE256" s="302"/>
      <c r="BF256" s="302"/>
      <c r="BG256" s="302"/>
      <c r="BH256" s="302"/>
      <c r="BI256" s="302"/>
      <c r="BJ256" s="302"/>
      <c r="BK256" s="302"/>
      <c r="BL256" s="302"/>
      <c r="BM256" s="302"/>
    </row>
    <row r="257" spans="3:65" s="265" customFormat="1" ht="15">
      <c r="C257" s="341"/>
      <c r="K257" s="264"/>
      <c r="L257" s="260"/>
      <c r="M257" s="261"/>
      <c r="N257" s="261"/>
      <c r="O257" s="261"/>
      <c r="P257" s="261"/>
      <c r="Q257" s="261"/>
      <c r="R257" s="261"/>
      <c r="S257" s="261"/>
      <c r="T257" s="261"/>
      <c r="U257" s="453"/>
      <c r="V257" s="302"/>
      <c r="W257" s="261"/>
      <c r="X257" s="261"/>
      <c r="Y257" s="261"/>
      <c r="Z257" s="261"/>
      <c r="AA257" s="261"/>
      <c r="AB257" s="261"/>
      <c r="AC257" s="261"/>
      <c r="AD257" s="261"/>
      <c r="AE257" s="302"/>
      <c r="AF257" s="302"/>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BF257" s="302"/>
      <c r="BG257" s="302"/>
      <c r="BH257" s="302"/>
      <c r="BI257" s="302"/>
      <c r="BJ257" s="302"/>
      <c r="BK257" s="302"/>
      <c r="BL257" s="302"/>
      <c r="BM257" s="302"/>
    </row>
    <row r="258" spans="3:65" s="265" customFormat="1" ht="15">
      <c r="C258" s="341"/>
      <c r="K258" s="264"/>
      <c r="L258" s="260"/>
      <c r="M258" s="261"/>
      <c r="N258" s="261"/>
      <c r="O258" s="261"/>
      <c r="P258" s="261"/>
      <c r="Q258" s="261"/>
      <c r="R258" s="261"/>
      <c r="S258" s="261"/>
      <c r="T258" s="261"/>
      <c r="U258" s="453"/>
      <c r="V258" s="302"/>
      <c r="W258" s="261"/>
      <c r="X258" s="261"/>
      <c r="Y258" s="261"/>
      <c r="Z258" s="261"/>
      <c r="AA258" s="261"/>
      <c r="AB258" s="261"/>
      <c r="AC258" s="261"/>
      <c r="AD258" s="261"/>
      <c r="AE258" s="302"/>
      <c r="AF258" s="302"/>
      <c r="AG258" s="302"/>
      <c r="AH258" s="302"/>
      <c r="AI258" s="302"/>
      <c r="AJ258" s="302"/>
      <c r="AK258" s="302"/>
      <c r="AL258" s="302"/>
      <c r="AM258" s="302"/>
      <c r="AN258" s="302"/>
      <c r="AO258" s="302"/>
      <c r="AP258" s="302"/>
      <c r="AQ258" s="302"/>
      <c r="AR258" s="302"/>
      <c r="AS258" s="302"/>
      <c r="AT258" s="302"/>
      <c r="AU258" s="302"/>
      <c r="AV258" s="302"/>
      <c r="AW258" s="302"/>
      <c r="AX258" s="302"/>
      <c r="AY258" s="302"/>
      <c r="AZ258" s="302"/>
      <c r="BA258" s="302"/>
      <c r="BB258" s="302"/>
      <c r="BC258" s="302"/>
      <c r="BD258" s="302"/>
      <c r="BE258" s="302"/>
      <c r="BF258" s="302"/>
      <c r="BG258" s="302"/>
      <c r="BH258" s="302"/>
      <c r="BI258" s="302"/>
      <c r="BJ258" s="302"/>
      <c r="BK258" s="302"/>
      <c r="BL258" s="302"/>
      <c r="BM258" s="302"/>
    </row>
    <row r="259" spans="3:65" s="265" customFormat="1" ht="15">
      <c r="C259" s="341"/>
      <c r="K259" s="264"/>
      <c r="L259" s="260"/>
      <c r="M259" s="261"/>
      <c r="N259" s="261"/>
      <c r="O259" s="261"/>
      <c r="P259" s="261"/>
      <c r="Q259" s="261"/>
      <c r="R259" s="261"/>
      <c r="S259" s="261"/>
      <c r="T259" s="261"/>
      <c r="U259" s="453"/>
      <c r="V259" s="302"/>
      <c r="W259" s="261"/>
      <c r="X259" s="261"/>
      <c r="Y259" s="261"/>
      <c r="Z259" s="261"/>
      <c r="AA259" s="261"/>
      <c r="AB259" s="261"/>
      <c r="AC259" s="261"/>
      <c r="AD259" s="261"/>
      <c r="AE259" s="302"/>
      <c r="AF259" s="302"/>
      <c r="AG259" s="302"/>
      <c r="AH259" s="302"/>
      <c r="AI259" s="302"/>
      <c r="AJ259" s="302"/>
      <c r="AK259" s="302"/>
      <c r="AL259" s="302"/>
      <c r="AM259" s="302"/>
      <c r="AN259" s="302"/>
      <c r="AO259" s="302"/>
      <c r="AP259" s="302"/>
      <c r="AQ259" s="302"/>
      <c r="AR259" s="302"/>
      <c r="AS259" s="302"/>
      <c r="AT259" s="302"/>
      <c r="AU259" s="302"/>
      <c r="AV259" s="302"/>
      <c r="AW259" s="302"/>
      <c r="AX259" s="302"/>
      <c r="AY259" s="302"/>
      <c r="AZ259" s="302"/>
      <c r="BA259" s="302"/>
      <c r="BB259" s="302"/>
      <c r="BC259" s="302"/>
      <c r="BD259" s="302"/>
      <c r="BE259" s="302"/>
      <c r="BF259" s="302"/>
      <c r="BG259" s="302"/>
      <c r="BH259" s="302"/>
      <c r="BI259" s="302"/>
      <c r="BJ259" s="302"/>
      <c r="BK259" s="302"/>
      <c r="BL259" s="302"/>
      <c r="BM259" s="302"/>
    </row>
    <row r="260" spans="3:65" s="265" customFormat="1" ht="15">
      <c r="C260" s="341"/>
      <c r="K260" s="264"/>
      <c r="L260" s="260"/>
      <c r="M260" s="261"/>
      <c r="N260" s="261"/>
      <c r="O260" s="261"/>
      <c r="P260" s="261"/>
      <c r="Q260" s="261"/>
      <c r="R260" s="261"/>
      <c r="S260" s="261"/>
      <c r="T260" s="261"/>
      <c r="U260" s="453"/>
      <c r="V260" s="302"/>
      <c r="W260" s="261"/>
      <c r="X260" s="261"/>
      <c r="Y260" s="261"/>
      <c r="Z260" s="261"/>
      <c r="AA260" s="261"/>
      <c r="AB260" s="261"/>
      <c r="AC260" s="261"/>
      <c r="AD260" s="261"/>
      <c r="AE260" s="302"/>
      <c r="AF260" s="302"/>
      <c r="AG260" s="302"/>
      <c r="AH260" s="302"/>
      <c r="AI260" s="302"/>
      <c r="AJ260" s="302"/>
      <c r="AK260" s="302"/>
      <c r="AL260" s="302"/>
      <c r="AM260" s="302"/>
      <c r="AN260" s="302"/>
      <c r="AO260" s="302"/>
      <c r="AP260" s="302"/>
      <c r="AQ260" s="302"/>
      <c r="AR260" s="302"/>
      <c r="AS260" s="302"/>
      <c r="AT260" s="302"/>
      <c r="AU260" s="302"/>
      <c r="AV260" s="302"/>
      <c r="AW260" s="302"/>
      <c r="AX260" s="302"/>
      <c r="AY260" s="302"/>
      <c r="AZ260" s="302"/>
      <c r="BA260" s="302"/>
      <c r="BB260" s="302"/>
      <c r="BC260" s="302"/>
      <c r="BD260" s="302"/>
      <c r="BE260" s="302"/>
      <c r="BF260" s="302"/>
      <c r="BG260" s="302"/>
      <c r="BH260" s="302"/>
      <c r="BI260" s="302"/>
      <c r="BJ260" s="302"/>
      <c r="BK260" s="302"/>
      <c r="BL260" s="302"/>
      <c r="BM260" s="302"/>
    </row>
    <row r="261" spans="3:65" s="265" customFormat="1" ht="15">
      <c r="C261" s="341"/>
      <c r="K261" s="264"/>
      <c r="L261" s="260"/>
      <c r="M261" s="261"/>
      <c r="N261" s="261"/>
      <c r="O261" s="261"/>
      <c r="P261" s="261"/>
      <c r="Q261" s="261"/>
      <c r="R261" s="261"/>
      <c r="S261" s="261"/>
      <c r="T261" s="261"/>
      <c r="U261" s="453"/>
      <c r="V261" s="302"/>
      <c r="W261" s="261"/>
      <c r="X261" s="261"/>
      <c r="Y261" s="261"/>
      <c r="Z261" s="261"/>
      <c r="AA261" s="261"/>
      <c r="AB261" s="261"/>
      <c r="AC261" s="261"/>
      <c r="AD261" s="261"/>
      <c r="AE261" s="302"/>
      <c r="AF261" s="302"/>
      <c r="AG261" s="302"/>
      <c r="AH261" s="302"/>
      <c r="AI261" s="302"/>
      <c r="AJ261" s="302"/>
      <c r="AK261" s="302"/>
      <c r="AL261" s="302"/>
      <c r="AM261" s="302"/>
      <c r="AN261" s="302"/>
      <c r="AO261" s="302"/>
      <c r="AP261" s="302"/>
      <c r="AQ261" s="302"/>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row>
    <row r="262" spans="3:65" s="265" customFormat="1" ht="15">
      <c r="C262" s="341"/>
      <c r="K262" s="264"/>
      <c r="L262" s="260"/>
      <c r="M262" s="261"/>
      <c r="N262" s="261"/>
      <c r="O262" s="261"/>
      <c r="P262" s="261"/>
      <c r="Q262" s="261"/>
      <c r="R262" s="261"/>
      <c r="S262" s="261"/>
      <c r="T262" s="261"/>
      <c r="U262" s="453"/>
      <c r="V262" s="302"/>
      <c r="W262" s="261"/>
      <c r="X262" s="261"/>
      <c r="Y262" s="261"/>
      <c r="Z262" s="261"/>
      <c r="AA262" s="261"/>
      <c r="AB262" s="261"/>
      <c r="AC262" s="261"/>
      <c r="AD262" s="261"/>
      <c r="AE262" s="302"/>
      <c r="AF262" s="302"/>
      <c r="AG262" s="302"/>
      <c r="AH262" s="302"/>
      <c r="AI262" s="302"/>
      <c r="AJ262" s="302"/>
      <c r="AK262" s="302"/>
      <c r="AL262" s="302"/>
      <c r="AM262" s="302"/>
      <c r="AN262" s="302"/>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row>
    <row r="263" spans="3:65" s="265" customFormat="1" ht="15">
      <c r="C263" s="341"/>
      <c r="K263" s="264"/>
      <c r="L263" s="260"/>
      <c r="M263" s="261"/>
      <c r="N263" s="261"/>
      <c r="O263" s="261"/>
      <c r="P263" s="261"/>
      <c r="Q263" s="261"/>
      <c r="R263" s="261"/>
      <c r="S263" s="261"/>
      <c r="T263" s="261"/>
      <c r="U263" s="453"/>
      <c r="V263" s="302"/>
      <c r="W263" s="261"/>
      <c r="X263" s="261"/>
      <c r="Y263" s="261"/>
      <c r="Z263" s="261"/>
      <c r="AA263" s="261"/>
      <c r="AB263" s="261"/>
      <c r="AC263" s="261"/>
      <c r="AD263" s="261"/>
      <c r="AE263" s="302"/>
      <c r="AF263" s="302"/>
      <c r="AG263" s="302"/>
      <c r="AH263" s="302"/>
      <c r="AI263" s="302"/>
      <c r="AJ263" s="302"/>
      <c r="AK263" s="302"/>
      <c r="AL263" s="302"/>
      <c r="AM263" s="302"/>
      <c r="AN263" s="302"/>
      <c r="AO263" s="302"/>
      <c r="AP263" s="302"/>
      <c r="AQ263" s="302"/>
      <c r="AR263" s="302"/>
      <c r="AS263" s="302"/>
      <c r="AT263" s="302"/>
      <c r="AU263" s="302"/>
      <c r="AV263" s="302"/>
      <c r="AW263" s="302"/>
      <c r="AX263" s="302"/>
      <c r="AY263" s="302"/>
      <c r="AZ263" s="302"/>
      <c r="BA263" s="302"/>
      <c r="BB263" s="302"/>
      <c r="BC263" s="302"/>
      <c r="BD263" s="302"/>
      <c r="BE263" s="302"/>
      <c r="BF263" s="302"/>
      <c r="BG263" s="302"/>
      <c r="BH263" s="302"/>
      <c r="BI263" s="302"/>
      <c r="BJ263" s="302"/>
      <c r="BK263" s="302"/>
      <c r="BL263" s="302"/>
      <c r="BM263" s="302"/>
    </row>
    <row r="264" spans="3:65" s="265" customFormat="1" ht="15">
      <c r="C264" s="341"/>
      <c r="K264" s="264"/>
      <c r="L264" s="260"/>
      <c r="M264" s="261"/>
      <c r="N264" s="261"/>
      <c r="O264" s="261"/>
      <c r="P264" s="261"/>
      <c r="Q264" s="261"/>
      <c r="R264" s="261"/>
      <c r="S264" s="261"/>
      <c r="T264" s="261"/>
      <c r="U264" s="453"/>
      <c r="V264" s="302"/>
      <c r="W264" s="261"/>
      <c r="X264" s="261"/>
      <c r="Y264" s="261"/>
      <c r="Z264" s="261"/>
      <c r="AA264" s="261"/>
      <c r="AB264" s="261"/>
      <c r="AC264" s="261"/>
      <c r="AD264" s="261"/>
      <c r="AE264" s="302"/>
      <c r="AF264" s="302"/>
      <c r="AG264" s="302"/>
      <c r="AH264" s="302"/>
      <c r="AI264" s="302"/>
      <c r="AJ264" s="302"/>
      <c r="AK264" s="302"/>
      <c r="AL264" s="302"/>
      <c r="AM264" s="302"/>
      <c r="AN264" s="302"/>
      <c r="AO264" s="302"/>
      <c r="AP264" s="302"/>
      <c r="AQ264" s="302"/>
      <c r="AR264" s="302"/>
      <c r="AS264" s="302"/>
      <c r="AT264" s="302"/>
      <c r="AU264" s="302"/>
      <c r="AV264" s="302"/>
      <c r="AW264" s="302"/>
      <c r="AX264" s="302"/>
      <c r="AY264" s="302"/>
      <c r="AZ264" s="302"/>
      <c r="BA264" s="302"/>
      <c r="BB264" s="302"/>
      <c r="BC264" s="302"/>
      <c r="BD264" s="302"/>
      <c r="BE264" s="302"/>
      <c r="BF264" s="302"/>
      <c r="BG264" s="302"/>
      <c r="BH264" s="302"/>
      <c r="BI264" s="302"/>
      <c r="BJ264" s="302"/>
      <c r="BK264" s="302"/>
      <c r="BL264" s="302"/>
      <c r="BM264" s="302"/>
    </row>
    <row r="265" spans="3:65" s="265" customFormat="1" ht="15">
      <c r="C265" s="341"/>
      <c r="K265" s="264"/>
      <c r="L265" s="260"/>
      <c r="M265" s="261"/>
      <c r="N265" s="261"/>
      <c r="O265" s="261"/>
      <c r="P265" s="261"/>
      <c r="Q265" s="261"/>
      <c r="R265" s="261"/>
      <c r="S265" s="261"/>
      <c r="T265" s="261"/>
      <c r="U265" s="453"/>
      <c r="V265" s="302"/>
      <c r="W265" s="261"/>
      <c r="X265" s="261"/>
      <c r="Y265" s="261"/>
      <c r="Z265" s="261"/>
      <c r="AA265" s="261"/>
      <c r="AB265" s="261"/>
      <c r="AC265" s="261"/>
      <c r="AD265" s="261"/>
      <c r="AE265" s="302"/>
      <c r="AF265" s="302"/>
      <c r="AG265" s="302"/>
      <c r="AH265" s="302"/>
      <c r="AI265" s="302"/>
      <c r="AJ265" s="302"/>
      <c r="AK265" s="302"/>
      <c r="AL265" s="302"/>
      <c r="AM265" s="302"/>
      <c r="AN265" s="302"/>
      <c r="AO265" s="302"/>
      <c r="AP265" s="302"/>
      <c r="AQ265" s="302"/>
      <c r="AR265" s="302"/>
      <c r="AS265" s="302"/>
      <c r="AT265" s="302"/>
      <c r="AU265" s="302"/>
      <c r="AV265" s="302"/>
      <c r="AW265" s="302"/>
      <c r="AX265" s="302"/>
      <c r="AY265" s="302"/>
      <c r="AZ265" s="302"/>
      <c r="BA265" s="302"/>
      <c r="BB265" s="302"/>
      <c r="BC265" s="302"/>
      <c r="BD265" s="302"/>
      <c r="BE265" s="302"/>
      <c r="BF265" s="302"/>
      <c r="BG265" s="302"/>
      <c r="BH265" s="302"/>
      <c r="BI265" s="302"/>
      <c r="BJ265" s="302"/>
      <c r="BK265" s="302"/>
      <c r="BL265" s="302"/>
      <c r="BM265" s="302"/>
    </row>
    <row r="266" spans="3:65" s="265" customFormat="1" ht="15">
      <c r="C266" s="341"/>
      <c r="K266" s="264"/>
      <c r="L266" s="260"/>
      <c r="M266" s="261"/>
      <c r="N266" s="261"/>
      <c r="O266" s="261"/>
      <c r="P266" s="261"/>
      <c r="Q266" s="261"/>
      <c r="R266" s="261"/>
      <c r="S266" s="261"/>
      <c r="T266" s="261"/>
      <c r="U266" s="453"/>
      <c r="V266" s="302"/>
      <c r="W266" s="261"/>
      <c r="X266" s="261"/>
      <c r="Y266" s="261"/>
      <c r="Z266" s="261"/>
      <c r="AA266" s="261"/>
      <c r="AB266" s="261"/>
      <c r="AC266" s="261"/>
      <c r="AD266" s="261"/>
      <c r="AE266" s="302"/>
      <c r="AF266" s="302"/>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BF266" s="302"/>
      <c r="BG266" s="302"/>
      <c r="BH266" s="302"/>
      <c r="BI266" s="302"/>
      <c r="BJ266" s="302"/>
      <c r="BK266" s="302"/>
      <c r="BL266" s="302"/>
      <c r="BM266" s="302"/>
    </row>
    <row r="267" spans="3:65" s="265" customFormat="1" ht="15">
      <c r="C267" s="341"/>
      <c r="K267" s="264"/>
      <c r="L267" s="260"/>
      <c r="M267" s="261"/>
      <c r="N267" s="261"/>
      <c r="O267" s="261"/>
      <c r="P267" s="261"/>
      <c r="Q267" s="261"/>
      <c r="R267" s="261"/>
      <c r="S267" s="261"/>
      <c r="T267" s="261"/>
      <c r="U267" s="453"/>
      <c r="V267" s="302"/>
      <c r="W267" s="261"/>
      <c r="X267" s="261"/>
      <c r="Y267" s="261"/>
      <c r="Z267" s="261"/>
      <c r="AA267" s="261"/>
      <c r="AB267" s="261"/>
      <c r="AC267" s="261"/>
      <c r="AD267" s="261"/>
      <c r="AE267" s="302"/>
      <c r="AF267" s="302"/>
      <c r="AG267" s="302"/>
      <c r="AH267" s="302"/>
      <c r="AI267" s="302"/>
      <c r="AJ267" s="302"/>
      <c r="AK267" s="302"/>
      <c r="AL267" s="302"/>
      <c r="AM267" s="302"/>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row>
    <row r="268" spans="3:65" s="265" customFormat="1" ht="15">
      <c r="C268" s="341"/>
      <c r="K268" s="264"/>
      <c r="L268" s="260"/>
      <c r="M268" s="261"/>
      <c r="N268" s="261"/>
      <c r="O268" s="261"/>
      <c r="P268" s="261"/>
      <c r="Q268" s="261"/>
      <c r="R268" s="261"/>
      <c r="S268" s="261"/>
      <c r="T268" s="261"/>
      <c r="U268" s="453"/>
      <c r="V268" s="302"/>
      <c r="W268" s="261"/>
      <c r="X268" s="261"/>
      <c r="Y268" s="261"/>
      <c r="Z268" s="261"/>
      <c r="AA268" s="261"/>
      <c r="AB268" s="261"/>
      <c r="AC268" s="261"/>
      <c r="AD268" s="261"/>
      <c r="AE268" s="302"/>
      <c r="AF268" s="302"/>
      <c r="AG268" s="302"/>
      <c r="AH268" s="302"/>
      <c r="AI268" s="302"/>
      <c r="AJ268" s="302"/>
      <c r="AK268" s="302"/>
      <c r="AL268" s="302"/>
      <c r="AM268" s="302"/>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row>
    <row r="269" spans="3:65" s="265" customFormat="1" ht="15">
      <c r="C269" s="341"/>
      <c r="K269" s="264"/>
      <c r="L269" s="260"/>
      <c r="M269" s="261"/>
      <c r="N269" s="261"/>
      <c r="O269" s="261"/>
      <c r="P269" s="261"/>
      <c r="Q269" s="261"/>
      <c r="R269" s="261"/>
      <c r="S269" s="261"/>
      <c r="T269" s="261"/>
      <c r="U269" s="453"/>
      <c r="V269" s="302"/>
      <c r="W269" s="261"/>
      <c r="X269" s="261"/>
      <c r="Y269" s="261"/>
      <c r="Z269" s="261"/>
      <c r="AA269" s="261"/>
      <c r="AB269" s="261"/>
      <c r="AC269" s="261"/>
      <c r="AD269" s="261"/>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row>
    <row r="270" spans="3:65" s="265" customFormat="1" ht="15">
      <c r="C270" s="341"/>
      <c r="K270" s="264"/>
      <c r="L270" s="260"/>
      <c r="M270" s="261"/>
      <c r="N270" s="261"/>
      <c r="O270" s="261"/>
      <c r="P270" s="261"/>
      <c r="Q270" s="261"/>
      <c r="R270" s="261"/>
      <c r="S270" s="261"/>
      <c r="T270" s="261"/>
      <c r="U270" s="453"/>
      <c r="V270" s="302"/>
      <c r="W270" s="261"/>
      <c r="X270" s="261"/>
      <c r="Y270" s="261"/>
      <c r="Z270" s="261"/>
      <c r="AA270" s="261"/>
      <c r="AB270" s="261"/>
      <c r="AC270" s="261"/>
      <c r="AD270" s="261"/>
      <c r="AE270" s="302"/>
      <c r="AF270" s="302"/>
      <c r="AG270" s="302"/>
      <c r="AH270" s="302"/>
      <c r="AI270" s="302"/>
      <c r="AJ270" s="302"/>
      <c r="AK270" s="302"/>
      <c r="AL270" s="302"/>
      <c r="AM270" s="302"/>
      <c r="AN270" s="302"/>
      <c r="AO270" s="302"/>
      <c r="AP270" s="302"/>
      <c r="AQ270" s="302"/>
      <c r="AR270" s="302"/>
      <c r="AS270" s="302"/>
      <c r="AT270" s="302"/>
      <c r="AU270" s="302"/>
      <c r="AV270" s="302"/>
      <c r="AW270" s="302"/>
      <c r="AX270" s="302"/>
      <c r="AY270" s="302"/>
      <c r="AZ270" s="302"/>
      <c r="BA270" s="302"/>
      <c r="BB270" s="302"/>
      <c r="BC270" s="302"/>
      <c r="BD270" s="302"/>
      <c r="BE270" s="302"/>
      <c r="BF270" s="302"/>
      <c r="BG270" s="302"/>
      <c r="BH270" s="302"/>
      <c r="BI270" s="302"/>
      <c r="BJ270" s="302"/>
      <c r="BK270" s="302"/>
      <c r="BL270" s="302"/>
      <c r="BM270" s="302"/>
    </row>
    <row r="271" spans="3:65" s="265" customFormat="1" ht="15">
      <c r="C271" s="341"/>
      <c r="K271" s="264"/>
      <c r="L271" s="260"/>
      <c r="M271" s="261"/>
      <c r="N271" s="261"/>
      <c r="O271" s="261"/>
      <c r="P271" s="261"/>
      <c r="Q271" s="261"/>
      <c r="R271" s="261"/>
      <c r="S271" s="261"/>
      <c r="T271" s="261"/>
      <c r="U271" s="453"/>
      <c r="V271" s="302"/>
      <c r="W271" s="261"/>
      <c r="X271" s="261"/>
      <c r="Y271" s="261"/>
      <c r="Z271" s="261"/>
      <c r="AA271" s="261"/>
      <c r="AB271" s="261"/>
      <c r="AC271" s="261"/>
      <c r="AD271" s="261"/>
      <c r="AE271" s="302"/>
      <c r="AF271" s="302"/>
      <c r="AG271" s="302"/>
      <c r="AH271" s="302"/>
      <c r="AI271" s="302"/>
      <c r="AJ271" s="302"/>
      <c r="AK271" s="302"/>
      <c r="AL271" s="302"/>
      <c r="AM271" s="302"/>
      <c r="AN271" s="302"/>
      <c r="AO271" s="302"/>
      <c r="AP271" s="302"/>
      <c r="AQ271" s="302"/>
      <c r="AR271" s="302"/>
      <c r="AS271" s="302"/>
      <c r="AT271" s="302"/>
      <c r="AU271" s="302"/>
      <c r="AV271" s="302"/>
      <c r="AW271" s="302"/>
      <c r="AX271" s="302"/>
      <c r="AY271" s="302"/>
      <c r="AZ271" s="302"/>
      <c r="BA271" s="302"/>
      <c r="BB271" s="302"/>
      <c r="BC271" s="302"/>
      <c r="BD271" s="302"/>
      <c r="BE271" s="302"/>
      <c r="BF271" s="302"/>
      <c r="BG271" s="302"/>
      <c r="BH271" s="302"/>
      <c r="BI271" s="302"/>
      <c r="BJ271" s="302"/>
      <c r="BK271" s="302"/>
      <c r="BL271" s="302"/>
      <c r="BM271" s="302"/>
    </row>
    <row r="272" spans="3:65" s="265" customFormat="1" ht="15">
      <c r="C272" s="341"/>
      <c r="K272" s="264"/>
      <c r="L272" s="260"/>
      <c r="M272" s="261"/>
      <c r="N272" s="261"/>
      <c r="O272" s="261"/>
      <c r="P272" s="261"/>
      <c r="Q272" s="261"/>
      <c r="R272" s="261"/>
      <c r="S272" s="261"/>
      <c r="T272" s="261"/>
      <c r="U272" s="453"/>
      <c r="V272" s="302"/>
      <c r="W272" s="261"/>
      <c r="X272" s="261"/>
      <c r="Y272" s="261"/>
      <c r="Z272" s="261"/>
      <c r="AA272" s="261"/>
      <c r="AB272" s="261"/>
      <c r="AC272" s="261"/>
      <c r="AD272" s="261"/>
      <c r="AE272" s="302"/>
      <c r="AF272" s="302"/>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BF272" s="302"/>
      <c r="BG272" s="302"/>
      <c r="BH272" s="302"/>
      <c r="BI272" s="302"/>
      <c r="BJ272" s="302"/>
      <c r="BK272" s="302"/>
      <c r="BL272" s="302"/>
      <c r="BM272" s="302"/>
    </row>
    <row r="273" spans="3:65" s="265" customFormat="1" ht="15">
      <c r="C273" s="341"/>
      <c r="K273" s="264"/>
      <c r="L273" s="260"/>
      <c r="M273" s="261"/>
      <c r="N273" s="261"/>
      <c r="O273" s="261"/>
      <c r="P273" s="261"/>
      <c r="Q273" s="261"/>
      <c r="R273" s="261"/>
      <c r="S273" s="261"/>
      <c r="T273" s="261"/>
      <c r="U273" s="453"/>
      <c r="V273" s="302"/>
      <c r="W273" s="261"/>
      <c r="X273" s="261"/>
      <c r="Y273" s="261"/>
      <c r="Z273" s="261"/>
      <c r="AA273" s="261"/>
      <c r="AB273" s="261"/>
      <c r="AC273" s="261"/>
      <c r="AD273" s="261"/>
      <c r="AE273" s="302"/>
      <c r="AF273" s="302"/>
      <c r="AG273" s="302"/>
      <c r="AH273" s="302"/>
      <c r="AI273" s="302"/>
      <c r="AJ273" s="302"/>
      <c r="AK273" s="302"/>
      <c r="AL273" s="302"/>
      <c r="AM273" s="302"/>
      <c r="AN273" s="302"/>
      <c r="AO273" s="302"/>
      <c r="AP273" s="302"/>
      <c r="AQ273" s="302"/>
      <c r="AR273" s="302"/>
      <c r="AS273" s="302"/>
      <c r="AT273" s="302"/>
      <c r="AU273" s="302"/>
      <c r="AV273" s="302"/>
      <c r="AW273" s="302"/>
      <c r="AX273" s="302"/>
      <c r="AY273" s="302"/>
      <c r="AZ273" s="302"/>
      <c r="BA273" s="302"/>
      <c r="BB273" s="302"/>
      <c r="BC273" s="302"/>
      <c r="BD273" s="302"/>
      <c r="BE273" s="302"/>
      <c r="BF273" s="302"/>
      <c r="BG273" s="302"/>
      <c r="BH273" s="302"/>
      <c r="BI273" s="302"/>
      <c r="BJ273" s="302"/>
      <c r="BK273" s="302"/>
      <c r="BL273" s="302"/>
      <c r="BM273" s="302"/>
    </row>
    <row r="274" spans="3:65" s="265" customFormat="1" ht="15">
      <c r="C274" s="341"/>
      <c r="K274" s="264"/>
      <c r="L274" s="260"/>
      <c r="M274" s="261"/>
      <c r="N274" s="261"/>
      <c r="O274" s="261"/>
      <c r="P274" s="261"/>
      <c r="Q274" s="261"/>
      <c r="R274" s="261"/>
      <c r="S274" s="261"/>
      <c r="T274" s="261"/>
      <c r="U274" s="453"/>
      <c r="V274" s="302"/>
      <c r="W274" s="261"/>
      <c r="X274" s="261"/>
      <c r="Y274" s="261"/>
      <c r="Z274" s="261"/>
      <c r="AA274" s="261"/>
      <c r="AB274" s="261"/>
      <c r="AC274" s="261"/>
      <c r="AD274" s="261"/>
      <c r="AE274" s="302"/>
      <c r="AF274" s="302"/>
      <c r="AG274" s="302"/>
      <c r="AH274" s="302"/>
      <c r="AI274" s="302"/>
      <c r="AJ274" s="302"/>
      <c r="AK274" s="302"/>
      <c r="AL274" s="302"/>
      <c r="AM274" s="302"/>
      <c r="AN274" s="302"/>
      <c r="AO274" s="302"/>
      <c r="AP274" s="302"/>
      <c r="AQ274" s="302"/>
      <c r="AR274" s="302"/>
      <c r="AS274" s="302"/>
      <c r="AT274" s="302"/>
      <c r="AU274" s="302"/>
      <c r="AV274" s="302"/>
      <c r="AW274" s="302"/>
      <c r="AX274" s="302"/>
      <c r="AY274" s="302"/>
      <c r="AZ274" s="302"/>
      <c r="BA274" s="302"/>
      <c r="BB274" s="302"/>
      <c r="BC274" s="302"/>
      <c r="BD274" s="302"/>
      <c r="BE274" s="302"/>
      <c r="BF274" s="302"/>
      <c r="BG274" s="302"/>
      <c r="BH274" s="302"/>
      <c r="BI274" s="302"/>
      <c r="BJ274" s="302"/>
      <c r="BK274" s="302"/>
      <c r="BL274" s="302"/>
      <c r="BM274" s="302"/>
    </row>
    <row r="275" spans="3:65" s="265" customFormat="1" ht="15">
      <c r="C275" s="341"/>
      <c r="K275" s="264"/>
      <c r="L275" s="260"/>
      <c r="M275" s="261"/>
      <c r="N275" s="261"/>
      <c r="O275" s="261"/>
      <c r="P275" s="261"/>
      <c r="Q275" s="261"/>
      <c r="R275" s="261"/>
      <c r="S275" s="261"/>
      <c r="T275" s="261"/>
      <c r="U275" s="453"/>
      <c r="V275" s="302"/>
      <c r="W275" s="261"/>
      <c r="X275" s="261"/>
      <c r="Y275" s="261"/>
      <c r="Z275" s="261"/>
      <c r="AA275" s="261"/>
      <c r="AB275" s="261"/>
      <c r="AC275" s="261"/>
      <c r="AD275" s="261"/>
      <c r="AE275" s="302"/>
      <c r="AF275" s="302"/>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BF275" s="302"/>
      <c r="BG275" s="302"/>
      <c r="BH275" s="302"/>
      <c r="BI275" s="302"/>
      <c r="BJ275" s="302"/>
      <c r="BK275" s="302"/>
      <c r="BL275" s="302"/>
      <c r="BM275" s="302"/>
    </row>
    <row r="276" spans="3:65" s="265" customFormat="1" ht="15">
      <c r="C276" s="341"/>
      <c r="K276" s="264"/>
      <c r="L276" s="260"/>
      <c r="M276" s="261"/>
      <c r="N276" s="261"/>
      <c r="O276" s="261"/>
      <c r="P276" s="261"/>
      <c r="Q276" s="261"/>
      <c r="R276" s="261"/>
      <c r="S276" s="261"/>
      <c r="T276" s="261"/>
      <c r="U276" s="453"/>
      <c r="V276" s="302"/>
      <c r="W276" s="261"/>
      <c r="X276" s="261"/>
      <c r="Y276" s="261"/>
      <c r="Z276" s="261"/>
      <c r="AA276" s="261"/>
      <c r="AB276" s="261"/>
      <c r="AC276" s="261"/>
      <c r="AD276" s="261"/>
      <c r="AE276" s="302"/>
      <c r="AF276" s="302"/>
      <c r="AG276" s="302"/>
      <c r="AH276" s="302"/>
      <c r="AI276" s="302"/>
      <c r="AJ276" s="302"/>
      <c r="AK276" s="302"/>
      <c r="AL276" s="302"/>
      <c r="AM276" s="302"/>
      <c r="AN276" s="302"/>
      <c r="AO276" s="302"/>
      <c r="AP276" s="302"/>
      <c r="AQ276" s="302"/>
      <c r="AR276" s="302"/>
      <c r="AS276" s="302"/>
      <c r="AT276" s="302"/>
      <c r="AU276" s="302"/>
      <c r="AV276" s="302"/>
      <c r="AW276" s="302"/>
      <c r="AX276" s="302"/>
      <c r="AY276" s="302"/>
      <c r="AZ276" s="302"/>
      <c r="BA276" s="302"/>
      <c r="BB276" s="302"/>
      <c r="BC276" s="302"/>
      <c r="BD276" s="302"/>
      <c r="BE276" s="302"/>
      <c r="BF276" s="302"/>
      <c r="BG276" s="302"/>
      <c r="BH276" s="302"/>
      <c r="BI276" s="302"/>
      <c r="BJ276" s="302"/>
      <c r="BK276" s="302"/>
      <c r="BL276" s="302"/>
      <c r="BM276" s="302"/>
    </row>
    <row r="277" spans="3:65" s="265" customFormat="1" ht="15">
      <c r="C277" s="341"/>
      <c r="K277" s="264"/>
      <c r="L277" s="260"/>
      <c r="M277" s="261"/>
      <c r="N277" s="261"/>
      <c r="O277" s="261"/>
      <c r="P277" s="261"/>
      <c r="Q277" s="261"/>
      <c r="R277" s="261"/>
      <c r="S277" s="261"/>
      <c r="T277" s="261"/>
      <c r="U277" s="453"/>
      <c r="V277" s="302"/>
      <c r="W277" s="261"/>
      <c r="X277" s="261"/>
      <c r="Y277" s="261"/>
      <c r="Z277" s="261"/>
      <c r="AA277" s="261"/>
      <c r="AB277" s="261"/>
      <c r="AC277" s="261"/>
      <c r="AD277" s="261"/>
      <c r="AE277" s="302"/>
      <c r="AF277" s="302"/>
      <c r="AG277" s="302"/>
      <c r="AH277" s="302"/>
      <c r="AI277" s="302"/>
      <c r="AJ277" s="302"/>
      <c r="AK277" s="302"/>
      <c r="AL277" s="302"/>
      <c r="AM277" s="302"/>
      <c r="AN277" s="302"/>
      <c r="AO277" s="302"/>
      <c r="AP277" s="302"/>
      <c r="AQ277" s="302"/>
      <c r="AR277" s="302"/>
      <c r="AS277" s="302"/>
      <c r="AT277" s="302"/>
      <c r="AU277" s="302"/>
      <c r="AV277" s="302"/>
      <c r="AW277" s="302"/>
      <c r="AX277" s="302"/>
      <c r="AY277" s="302"/>
      <c r="AZ277" s="302"/>
      <c r="BA277" s="302"/>
      <c r="BB277" s="302"/>
      <c r="BC277" s="302"/>
      <c r="BD277" s="302"/>
      <c r="BE277" s="302"/>
      <c r="BF277" s="302"/>
      <c r="BG277" s="302"/>
      <c r="BH277" s="302"/>
      <c r="BI277" s="302"/>
      <c r="BJ277" s="302"/>
      <c r="BK277" s="302"/>
      <c r="BL277" s="302"/>
      <c r="BM277" s="302"/>
    </row>
    <row r="278" spans="3:65" s="265" customFormat="1" ht="15">
      <c r="C278" s="341"/>
      <c r="K278" s="264"/>
      <c r="L278" s="260"/>
      <c r="M278" s="261"/>
      <c r="N278" s="261"/>
      <c r="O278" s="261"/>
      <c r="P278" s="261"/>
      <c r="Q278" s="261"/>
      <c r="R278" s="261"/>
      <c r="S278" s="261"/>
      <c r="T278" s="261"/>
      <c r="U278" s="453"/>
      <c r="V278" s="302"/>
      <c r="W278" s="261"/>
      <c r="X278" s="261"/>
      <c r="Y278" s="261"/>
      <c r="Z278" s="261"/>
      <c r="AA278" s="261"/>
      <c r="AB278" s="261"/>
      <c r="AC278" s="261"/>
      <c r="AD278" s="261"/>
      <c r="AE278" s="302"/>
      <c r="AF278" s="302"/>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BF278" s="302"/>
      <c r="BG278" s="302"/>
      <c r="BH278" s="302"/>
      <c r="BI278" s="302"/>
      <c r="BJ278" s="302"/>
      <c r="BK278" s="302"/>
      <c r="BL278" s="302"/>
      <c r="BM278" s="302"/>
    </row>
    <row r="279" spans="3:65" s="265" customFormat="1" ht="15">
      <c r="C279" s="341"/>
      <c r="K279" s="264"/>
      <c r="L279" s="260"/>
      <c r="M279" s="261"/>
      <c r="N279" s="261"/>
      <c r="O279" s="261"/>
      <c r="P279" s="261"/>
      <c r="Q279" s="261"/>
      <c r="R279" s="261"/>
      <c r="S279" s="261"/>
      <c r="T279" s="261"/>
      <c r="U279" s="453"/>
      <c r="V279" s="302"/>
      <c r="W279" s="261"/>
      <c r="X279" s="261"/>
      <c r="Y279" s="261"/>
      <c r="Z279" s="261"/>
      <c r="AA279" s="261"/>
      <c r="AB279" s="261"/>
      <c r="AC279" s="261"/>
      <c r="AD279" s="261"/>
      <c r="AE279" s="302"/>
      <c r="AF279" s="302"/>
      <c r="AG279" s="302"/>
      <c r="AH279" s="302"/>
      <c r="AI279" s="302"/>
      <c r="AJ279" s="302"/>
      <c r="AK279" s="302"/>
      <c r="AL279" s="302"/>
      <c r="AM279" s="302"/>
      <c r="AN279" s="302"/>
      <c r="AO279" s="302"/>
      <c r="AP279" s="302"/>
      <c r="AQ279" s="302"/>
      <c r="AR279" s="302"/>
      <c r="AS279" s="302"/>
      <c r="AT279" s="302"/>
      <c r="AU279" s="302"/>
      <c r="AV279" s="302"/>
      <c r="AW279" s="302"/>
      <c r="AX279" s="302"/>
      <c r="AY279" s="302"/>
      <c r="AZ279" s="302"/>
      <c r="BA279" s="302"/>
      <c r="BB279" s="302"/>
      <c r="BC279" s="302"/>
      <c r="BD279" s="302"/>
      <c r="BE279" s="302"/>
      <c r="BF279" s="302"/>
      <c r="BG279" s="302"/>
      <c r="BH279" s="302"/>
      <c r="BI279" s="302"/>
      <c r="BJ279" s="302"/>
      <c r="BK279" s="302"/>
      <c r="BL279" s="302"/>
      <c r="BM279" s="302"/>
    </row>
    <row r="280" spans="3:65" s="265" customFormat="1" ht="15">
      <c r="C280" s="341"/>
      <c r="K280" s="264"/>
      <c r="L280" s="260"/>
      <c r="M280" s="261"/>
      <c r="N280" s="261"/>
      <c r="O280" s="261"/>
      <c r="P280" s="261"/>
      <c r="Q280" s="261"/>
      <c r="R280" s="261"/>
      <c r="S280" s="261"/>
      <c r="T280" s="261"/>
      <c r="U280" s="453"/>
      <c r="V280" s="302"/>
      <c r="W280" s="261"/>
      <c r="X280" s="261"/>
      <c r="Y280" s="261"/>
      <c r="Z280" s="261"/>
      <c r="AA280" s="261"/>
      <c r="AB280" s="261"/>
      <c r="AC280" s="261"/>
      <c r="AD280" s="261"/>
      <c r="AE280" s="302"/>
      <c r="AF280" s="302"/>
      <c r="AG280" s="302"/>
      <c r="AH280" s="302"/>
      <c r="AI280" s="302"/>
      <c r="AJ280" s="302"/>
      <c r="AK280" s="302"/>
      <c r="AL280" s="302"/>
      <c r="AM280" s="302"/>
      <c r="AN280" s="302"/>
      <c r="AO280" s="302"/>
      <c r="AP280" s="302"/>
      <c r="AQ280" s="302"/>
      <c r="AR280" s="302"/>
      <c r="AS280" s="302"/>
      <c r="AT280" s="302"/>
      <c r="AU280" s="302"/>
      <c r="AV280" s="302"/>
      <c r="AW280" s="302"/>
      <c r="AX280" s="302"/>
      <c r="AY280" s="302"/>
      <c r="AZ280" s="302"/>
      <c r="BA280" s="302"/>
      <c r="BB280" s="302"/>
      <c r="BC280" s="302"/>
      <c r="BD280" s="302"/>
      <c r="BE280" s="302"/>
      <c r="BF280" s="302"/>
      <c r="BG280" s="302"/>
      <c r="BH280" s="302"/>
      <c r="BI280" s="302"/>
      <c r="BJ280" s="302"/>
      <c r="BK280" s="302"/>
      <c r="BL280" s="302"/>
      <c r="BM280" s="302"/>
    </row>
    <row r="281" spans="3:65" s="265" customFormat="1" ht="15">
      <c r="C281" s="341"/>
      <c r="K281" s="264"/>
      <c r="L281" s="260"/>
      <c r="M281" s="261"/>
      <c r="N281" s="261"/>
      <c r="O281" s="261"/>
      <c r="P281" s="261"/>
      <c r="Q281" s="261"/>
      <c r="R281" s="261"/>
      <c r="S281" s="261"/>
      <c r="T281" s="261"/>
      <c r="U281" s="453"/>
      <c r="V281" s="302"/>
      <c r="W281" s="261"/>
      <c r="X281" s="261"/>
      <c r="Y281" s="261"/>
      <c r="Z281" s="261"/>
      <c r="AA281" s="261"/>
      <c r="AB281" s="261"/>
      <c r="AC281" s="261"/>
      <c r="AD281" s="261"/>
      <c r="AE281" s="302"/>
      <c r="AF281" s="302"/>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BF281" s="302"/>
      <c r="BG281" s="302"/>
      <c r="BH281" s="302"/>
      <c r="BI281" s="302"/>
      <c r="BJ281" s="302"/>
      <c r="BK281" s="302"/>
      <c r="BL281" s="302"/>
      <c r="BM281" s="302"/>
    </row>
    <row r="282" spans="3:65" s="265" customFormat="1" ht="15">
      <c r="C282" s="341"/>
      <c r="K282" s="264"/>
      <c r="L282" s="260"/>
      <c r="M282" s="261"/>
      <c r="N282" s="261"/>
      <c r="O282" s="261"/>
      <c r="P282" s="261"/>
      <c r="Q282" s="261"/>
      <c r="R282" s="261"/>
      <c r="S282" s="261"/>
      <c r="T282" s="261"/>
      <c r="U282" s="453"/>
      <c r="V282" s="302"/>
      <c r="W282" s="261"/>
      <c r="X282" s="261"/>
      <c r="Y282" s="261"/>
      <c r="Z282" s="261"/>
      <c r="AA282" s="261"/>
      <c r="AB282" s="261"/>
      <c r="AC282" s="261"/>
      <c r="AD282" s="261"/>
      <c r="AE282" s="302"/>
      <c r="AF282" s="302"/>
      <c r="AG282" s="302"/>
      <c r="AH282" s="302"/>
      <c r="AI282" s="302"/>
      <c r="AJ282" s="302"/>
      <c r="AK282" s="302"/>
      <c r="AL282" s="302"/>
      <c r="AM282" s="302"/>
      <c r="AN282" s="302"/>
      <c r="AO282" s="302"/>
      <c r="AP282" s="302"/>
      <c r="AQ282" s="302"/>
      <c r="AR282" s="302"/>
      <c r="AS282" s="302"/>
      <c r="AT282" s="302"/>
      <c r="AU282" s="302"/>
      <c r="AV282" s="302"/>
      <c r="AW282" s="302"/>
      <c r="AX282" s="302"/>
      <c r="AY282" s="302"/>
      <c r="AZ282" s="302"/>
      <c r="BA282" s="302"/>
      <c r="BB282" s="302"/>
      <c r="BC282" s="302"/>
      <c r="BD282" s="302"/>
      <c r="BE282" s="302"/>
      <c r="BF282" s="302"/>
      <c r="BG282" s="302"/>
      <c r="BH282" s="302"/>
      <c r="BI282" s="302"/>
      <c r="BJ282" s="302"/>
      <c r="BK282" s="302"/>
      <c r="BL282" s="302"/>
      <c r="BM282" s="302"/>
    </row>
    <row r="283" spans="3:65" s="265" customFormat="1" ht="15">
      <c r="C283" s="341"/>
      <c r="K283" s="264"/>
      <c r="L283" s="260"/>
      <c r="M283" s="261"/>
      <c r="N283" s="261"/>
      <c r="O283" s="261"/>
      <c r="P283" s="261"/>
      <c r="Q283" s="261"/>
      <c r="R283" s="261"/>
      <c r="S283" s="261"/>
      <c r="T283" s="261"/>
      <c r="U283" s="453"/>
      <c r="V283" s="302"/>
      <c r="W283" s="261"/>
      <c r="X283" s="261"/>
      <c r="Y283" s="261"/>
      <c r="Z283" s="261"/>
      <c r="AA283" s="261"/>
      <c r="AB283" s="261"/>
      <c r="AC283" s="261"/>
      <c r="AD283" s="261"/>
      <c r="AE283" s="302"/>
      <c r="AF283" s="302"/>
      <c r="AG283" s="302"/>
      <c r="AH283" s="302"/>
      <c r="AI283" s="302"/>
      <c r="AJ283" s="302"/>
      <c r="AK283" s="302"/>
      <c r="AL283" s="302"/>
      <c r="AM283" s="302"/>
      <c r="AN283" s="302"/>
      <c r="AO283" s="302"/>
      <c r="AP283" s="302"/>
      <c r="AQ283" s="302"/>
      <c r="AR283" s="302"/>
      <c r="AS283" s="302"/>
      <c r="AT283" s="302"/>
      <c r="AU283" s="302"/>
      <c r="AV283" s="302"/>
      <c r="AW283" s="302"/>
      <c r="AX283" s="302"/>
      <c r="AY283" s="302"/>
      <c r="AZ283" s="302"/>
      <c r="BA283" s="302"/>
      <c r="BB283" s="302"/>
      <c r="BC283" s="302"/>
      <c r="BD283" s="302"/>
      <c r="BE283" s="302"/>
      <c r="BF283" s="302"/>
      <c r="BG283" s="302"/>
      <c r="BH283" s="302"/>
      <c r="BI283" s="302"/>
      <c r="BJ283" s="302"/>
      <c r="BK283" s="302"/>
      <c r="BL283" s="302"/>
      <c r="BM283" s="302"/>
    </row>
    <row r="284" spans="3:65" s="265" customFormat="1" ht="15">
      <c r="C284" s="341"/>
      <c r="K284" s="264"/>
      <c r="L284" s="260"/>
      <c r="M284" s="261"/>
      <c r="N284" s="261"/>
      <c r="O284" s="261"/>
      <c r="P284" s="261"/>
      <c r="Q284" s="261"/>
      <c r="R284" s="261"/>
      <c r="S284" s="261"/>
      <c r="T284" s="261"/>
      <c r="U284" s="453"/>
      <c r="V284" s="302"/>
      <c r="W284" s="261"/>
      <c r="X284" s="261"/>
      <c r="Y284" s="261"/>
      <c r="Z284" s="261"/>
      <c r="AA284" s="261"/>
      <c r="AB284" s="261"/>
      <c r="AC284" s="261"/>
      <c r="AD284" s="261"/>
      <c r="AE284" s="302"/>
      <c r="AF284" s="302"/>
      <c r="AG284" s="302"/>
      <c r="AH284" s="302"/>
      <c r="AI284" s="302"/>
      <c r="AJ284" s="302"/>
      <c r="AK284" s="302"/>
      <c r="AL284" s="302"/>
      <c r="AM284" s="302"/>
      <c r="AN284" s="302"/>
      <c r="AO284" s="302"/>
      <c r="AP284" s="302"/>
      <c r="AQ284" s="302"/>
      <c r="AR284" s="302"/>
      <c r="AS284" s="302"/>
      <c r="AT284" s="302"/>
      <c r="AU284" s="302"/>
      <c r="AV284" s="302"/>
      <c r="AW284" s="302"/>
      <c r="AX284" s="302"/>
      <c r="AY284" s="302"/>
      <c r="AZ284" s="302"/>
      <c r="BA284" s="302"/>
      <c r="BB284" s="302"/>
      <c r="BC284" s="302"/>
      <c r="BD284" s="302"/>
      <c r="BE284" s="302"/>
      <c r="BF284" s="302"/>
      <c r="BG284" s="302"/>
      <c r="BH284" s="302"/>
      <c r="BI284" s="302"/>
      <c r="BJ284" s="302"/>
      <c r="BK284" s="302"/>
      <c r="BL284" s="302"/>
      <c r="BM284" s="302"/>
    </row>
    <row r="285" spans="3:65" s="265" customFormat="1" ht="15">
      <c r="C285" s="341"/>
      <c r="K285" s="264"/>
      <c r="L285" s="260"/>
      <c r="M285" s="261"/>
      <c r="N285" s="261"/>
      <c r="O285" s="261"/>
      <c r="P285" s="261"/>
      <c r="Q285" s="261"/>
      <c r="R285" s="261"/>
      <c r="S285" s="261"/>
      <c r="T285" s="261"/>
      <c r="U285" s="453"/>
      <c r="V285" s="302"/>
      <c r="W285" s="261"/>
      <c r="X285" s="261"/>
      <c r="Y285" s="261"/>
      <c r="Z285" s="261"/>
      <c r="AA285" s="261"/>
      <c r="AB285" s="261"/>
      <c r="AC285" s="261"/>
      <c r="AD285" s="261"/>
      <c r="AE285" s="302"/>
      <c r="AF285" s="302"/>
      <c r="AG285" s="302"/>
      <c r="AH285" s="302"/>
      <c r="AI285" s="302"/>
      <c r="AJ285" s="302"/>
      <c r="AK285" s="302"/>
      <c r="AL285" s="302"/>
      <c r="AM285" s="302"/>
      <c r="AN285" s="302"/>
      <c r="AO285" s="302"/>
      <c r="AP285" s="302"/>
      <c r="AQ285" s="302"/>
      <c r="AR285" s="302"/>
      <c r="AS285" s="302"/>
      <c r="AT285" s="302"/>
      <c r="AU285" s="302"/>
      <c r="AV285" s="302"/>
      <c r="AW285" s="302"/>
      <c r="AX285" s="302"/>
      <c r="AY285" s="302"/>
      <c r="AZ285" s="302"/>
      <c r="BA285" s="302"/>
      <c r="BB285" s="302"/>
      <c r="BC285" s="302"/>
      <c r="BD285" s="302"/>
      <c r="BE285" s="302"/>
      <c r="BF285" s="302"/>
      <c r="BG285" s="302"/>
      <c r="BH285" s="302"/>
      <c r="BI285" s="302"/>
      <c r="BJ285" s="302"/>
      <c r="BK285" s="302"/>
      <c r="BL285" s="302"/>
      <c r="BM285" s="302"/>
    </row>
    <row r="286" spans="3:65" s="265" customFormat="1" ht="15">
      <c r="C286" s="341"/>
      <c r="K286" s="264"/>
      <c r="L286" s="260"/>
      <c r="M286" s="261"/>
      <c r="N286" s="261"/>
      <c r="O286" s="261"/>
      <c r="P286" s="261"/>
      <c r="Q286" s="261"/>
      <c r="R286" s="261"/>
      <c r="S286" s="261"/>
      <c r="T286" s="261"/>
      <c r="U286" s="453"/>
      <c r="V286" s="302"/>
      <c r="W286" s="261"/>
      <c r="X286" s="261"/>
      <c r="Y286" s="261"/>
      <c r="Z286" s="261"/>
      <c r="AA286" s="261"/>
      <c r="AB286" s="261"/>
      <c r="AC286" s="261"/>
      <c r="AD286" s="261"/>
      <c r="AE286" s="302"/>
      <c r="AF286" s="302"/>
      <c r="AG286" s="302"/>
      <c r="AH286" s="302"/>
      <c r="AI286" s="302"/>
      <c r="AJ286" s="302"/>
      <c r="AK286" s="302"/>
      <c r="AL286" s="302"/>
      <c r="AM286" s="302"/>
      <c r="AN286" s="302"/>
      <c r="AO286" s="302"/>
      <c r="AP286" s="302"/>
      <c r="AQ286" s="302"/>
      <c r="AR286" s="302"/>
      <c r="AS286" s="302"/>
      <c r="AT286" s="302"/>
      <c r="AU286" s="302"/>
      <c r="AV286" s="302"/>
      <c r="AW286" s="302"/>
      <c r="AX286" s="302"/>
      <c r="AY286" s="302"/>
      <c r="AZ286" s="302"/>
      <c r="BA286" s="302"/>
      <c r="BB286" s="302"/>
      <c r="BC286" s="302"/>
      <c r="BD286" s="302"/>
      <c r="BE286" s="302"/>
      <c r="BF286" s="302"/>
      <c r="BG286" s="302"/>
      <c r="BH286" s="302"/>
      <c r="BI286" s="302"/>
      <c r="BJ286" s="302"/>
      <c r="BK286" s="302"/>
      <c r="BL286" s="302"/>
      <c r="BM286" s="302"/>
    </row>
    <row r="287" spans="3:65" s="265" customFormat="1" ht="15">
      <c r="C287" s="341"/>
      <c r="K287" s="264"/>
      <c r="L287" s="260"/>
      <c r="M287" s="261"/>
      <c r="N287" s="261"/>
      <c r="O287" s="261"/>
      <c r="P287" s="261"/>
      <c r="Q287" s="261"/>
      <c r="R287" s="261"/>
      <c r="S287" s="261"/>
      <c r="T287" s="261"/>
      <c r="U287" s="453"/>
      <c r="V287" s="302"/>
      <c r="W287" s="261"/>
      <c r="X287" s="261"/>
      <c r="Y287" s="261"/>
      <c r="Z287" s="261"/>
      <c r="AA287" s="261"/>
      <c r="AB287" s="261"/>
      <c r="AC287" s="261"/>
      <c r="AD287" s="261"/>
      <c r="AE287" s="302"/>
      <c r="AF287" s="302"/>
      <c r="AG287" s="302"/>
      <c r="AH287" s="302"/>
      <c r="AI287" s="302"/>
      <c r="AJ287" s="302"/>
      <c r="AK287" s="302"/>
      <c r="AL287" s="302"/>
      <c r="AM287" s="302"/>
      <c r="AN287" s="302"/>
      <c r="AO287" s="302"/>
      <c r="AP287" s="302"/>
      <c r="AQ287" s="302"/>
      <c r="AR287" s="302"/>
      <c r="AS287" s="302"/>
      <c r="AT287" s="302"/>
      <c r="AU287" s="302"/>
      <c r="AV287" s="302"/>
      <c r="AW287" s="302"/>
      <c r="AX287" s="302"/>
      <c r="AY287" s="302"/>
      <c r="AZ287" s="302"/>
      <c r="BA287" s="302"/>
      <c r="BB287" s="302"/>
      <c r="BC287" s="302"/>
      <c r="BD287" s="302"/>
      <c r="BE287" s="302"/>
      <c r="BF287" s="302"/>
      <c r="BG287" s="302"/>
      <c r="BH287" s="302"/>
      <c r="BI287" s="302"/>
      <c r="BJ287" s="302"/>
      <c r="BK287" s="302"/>
      <c r="BL287" s="302"/>
      <c r="BM287" s="302"/>
    </row>
    <row r="288" spans="3:65" s="265" customFormat="1" ht="15">
      <c r="C288" s="341"/>
      <c r="K288" s="264"/>
      <c r="L288" s="260"/>
      <c r="M288" s="261"/>
      <c r="N288" s="261"/>
      <c r="O288" s="261"/>
      <c r="P288" s="261"/>
      <c r="Q288" s="261"/>
      <c r="R288" s="261"/>
      <c r="S288" s="261"/>
      <c r="T288" s="261"/>
      <c r="U288" s="453"/>
      <c r="V288" s="302"/>
      <c r="W288" s="261"/>
      <c r="X288" s="261"/>
      <c r="Y288" s="261"/>
      <c r="Z288" s="261"/>
      <c r="AA288" s="261"/>
      <c r="AB288" s="261"/>
      <c r="AC288" s="261"/>
      <c r="AD288" s="261"/>
      <c r="AE288" s="302"/>
      <c r="AF288" s="302"/>
      <c r="AG288" s="302"/>
      <c r="AH288" s="302"/>
      <c r="AI288" s="302"/>
      <c r="AJ288" s="302"/>
      <c r="AK288" s="302"/>
      <c r="AL288" s="302"/>
      <c r="AM288" s="302"/>
      <c r="AN288" s="302"/>
      <c r="AO288" s="302"/>
      <c r="AP288" s="302"/>
      <c r="AQ288" s="302"/>
      <c r="AR288" s="302"/>
      <c r="AS288" s="302"/>
      <c r="AT288" s="302"/>
      <c r="AU288" s="302"/>
      <c r="AV288" s="302"/>
      <c r="AW288" s="302"/>
      <c r="AX288" s="302"/>
      <c r="AY288" s="302"/>
      <c r="AZ288" s="302"/>
      <c r="BA288" s="302"/>
      <c r="BB288" s="302"/>
      <c r="BC288" s="302"/>
      <c r="BD288" s="302"/>
      <c r="BE288" s="302"/>
      <c r="BF288" s="302"/>
      <c r="BG288" s="302"/>
      <c r="BH288" s="302"/>
      <c r="BI288" s="302"/>
      <c r="BJ288" s="302"/>
      <c r="BK288" s="302"/>
      <c r="BL288" s="302"/>
      <c r="BM288" s="302"/>
    </row>
    <row r="289" spans="3:65" s="265" customFormat="1" ht="15">
      <c r="C289" s="341"/>
      <c r="K289" s="264"/>
      <c r="L289" s="260"/>
      <c r="M289" s="261"/>
      <c r="N289" s="261"/>
      <c r="O289" s="261"/>
      <c r="P289" s="261"/>
      <c r="Q289" s="261"/>
      <c r="R289" s="261"/>
      <c r="S289" s="261"/>
      <c r="T289" s="261"/>
      <c r="U289" s="453"/>
      <c r="V289" s="302"/>
      <c r="W289" s="261"/>
      <c r="X289" s="261"/>
      <c r="Y289" s="261"/>
      <c r="Z289" s="261"/>
      <c r="AA289" s="261"/>
      <c r="AB289" s="261"/>
      <c r="AC289" s="261"/>
      <c r="AD289" s="261"/>
      <c r="AE289" s="302"/>
      <c r="AF289" s="302"/>
      <c r="AG289" s="302"/>
      <c r="AH289" s="302"/>
      <c r="AI289" s="302"/>
      <c r="AJ289" s="302"/>
      <c r="AK289" s="302"/>
      <c r="AL289" s="302"/>
      <c r="AM289" s="302"/>
      <c r="AN289" s="302"/>
      <c r="AO289" s="302"/>
      <c r="AP289" s="302"/>
      <c r="AQ289" s="302"/>
      <c r="AR289" s="302"/>
      <c r="AS289" s="302"/>
      <c r="AT289" s="302"/>
      <c r="AU289" s="302"/>
      <c r="AV289" s="302"/>
      <c r="AW289" s="302"/>
      <c r="AX289" s="302"/>
      <c r="AY289" s="302"/>
      <c r="AZ289" s="302"/>
      <c r="BA289" s="302"/>
      <c r="BB289" s="302"/>
      <c r="BC289" s="302"/>
      <c r="BD289" s="302"/>
      <c r="BE289" s="302"/>
      <c r="BF289" s="302"/>
      <c r="BG289" s="302"/>
      <c r="BH289" s="302"/>
      <c r="BI289" s="302"/>
      <c r="BJ289" s="302"/>
      <c r="BK289" s="302"/>
      <c r="BL289" s="302"/>
      <c r="BM289" s="302"/>
    </row>
    <row r="290" spans="3:65" s="265" customFormat="1" ht="15">
      <c r="C290" s="341"/>
      <c r="K290" s="264"/>
      <c r="L290" s="260"/>
      <c r="M290" s="261"/>
      <c r="N290" s="261"/>
      <c r="O290" s="261"/>
      <c r="P290" s="261"/>
      <c r="Q290" s="261"/>
      <c r="R290" s="261"/>
      <c r="S290" s="261"/>
      <c r="T290" s="261"/>
      <c r="U290" s="453"/>
      <c r="V290" s="302"/>
      <c r="W290" s="261"/>
      <c r="X290" s="261"/>
      <c r="Y290" s="261"/>
      <c r="Z290" s="261"/>
      <c r="AA290" s="261"/>
      <c r="AB290" s="261"/>
      <c r="AC290" s="261"/>
      <c r="AD290" s="261"/>
      <c r="AE290" s="302"/>
      <c r="AF290" s="302"/>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BF290" s="302"/>
      <c r="BG290" s="302"/>
      <c r="BH290" s="302"/>
      <c r="BI290" s="302"/>
      <c r="BJ290" s="302"/>
      <c r="BK290" s="302"/>
      <c r="BL290" s="302"/>
      <c r="BM290" s="302"/>
    </row>
    <row r="291" spans="3:65" s="265" customFormat="1" ht="15">
      <c r="C291" s="341"/>
      <c r="K291" s="264"/>
      <c r="L291" s="260"/>
      <c r="M291" s="261"/>
      <c r="N291" s="261"/>
      <c r="O291" s="261"/>
      <c r="P291" s="261"/>
      <c r="Q291" s="261"/>
      <c r="R291" s="261"/>
      <c r="S291" s="261"/>
      <c r="T291" s="261"/>
      <c r="U291" s="453"/>
      <c r="V291" s="302"/>
      <c r="W291" s="261"/>
      <c r="X291" s="261"/>
      <c r="Y291" s="261"/>
      <c r="Z291" s="261"/>
      <c r="AA291" s="261"/>
      <c r="AB291" s="261"/>
      <c r="AC291" s="261"/>
      <c r="AD291" s="261"/>
      <c r="AE291" s="302"/>
      <c r="AF291" s="302"/>
      <c r="AG291" s="302"/>
      <c r="AH291" s="302"/>
      <c r="AI291" s="302"/>
      <c r="AJ291" s="302"/>
      <c r="AK291" s="302"/>
      <c r="AL291" s="302"/>
      <c r="AM291" s="302"/>
      <c r="AN291" s="302"/>
      <c r="AO291" s="302"/>
      <c r="AP291" s="302"/>
      <c r="AQ291" s="302"/>
      <c r="AR291" s="302"/>
      <c r="AS291" s="302"/>
      <c r="AT291" s="302"/>
      <c r="AU291" s="302"/>
      <c r="AV291" s="302"/>
      <c r="AW291" s="302"/>
      <c r="AX291" s="302"/>
      <c r="AY291" s="302"/>
      <c r="AZ291" s="302"/>
      <c r="BA291" s="302"/>
      <c r="BB291" s="302"/>
      <c r="BC291" s="302"/>
      <c r="BD291" s="302"/>
      <c r="BE291" s="302"/>
      <c r="BF291" s="302"/>
      <c r="BG291" s="302"/>
      <c r="BH291" s="302"/>
      <c r="BI291" s="302"/>
      <c r="BJ291" s="302"/>
      <c r="BK291" s="302"/>
      <c r="BL291" s="302"/>
      <c r="BM291" s="302"/>
    </row>
    <row r="292" spans="3:65" s="265" customFormat="1" ht="15">
      <c r="C292" s="341"/>
      <c r="K292" s="264"/>
      <c r="L292" s="260"/>
      <c r="M292" s="261"/>
      <c r="N292" s="261"/>
      <c r="O292" s="261"/>
      <c r="P292" s="261"/>
      <c r="Q292" s="261"/>
      <c r="R292" s="261"/>
      <c r="S292" s="261"/>
      <c r="T292" s="261"/>
      <c r="U292" s="453"/>
      <c r="V292" s="302"/>
      <c r="W292" s="261"/>
      <c r="X292" s="261"/>
      <c r="Y292" s="261"/>
      <c r="Z292" s="261"/>
      <c r="AA292" s="261"/>
      <c r="AB292" s="261"/>
      <c r="AC292" s="261"/>
      <c r="AD292" s="261"/>
      <c r="AE292" s="302"/>
      <c r="AF292" s="302"/>
      <c r="AG292" s="302"/>
      <c r="AH292" s="302"/>
      <c r="AI292" s="302"/>
      <c r="AJ292" s="302"/>
      <c r="AK292" s="302"/>
      <c r="AL292" s="302"/>
      <c r="AM292" s="302"/>
      <c r="AN292" s="302"/>
      <c r="AO292" s="302"/>
      <c r="AP292" s="302"/>
      <c r="AQ292" s="302"/>
      <c r="AR292" s="302"/>
      <c r="AS292" s="302"/>
      <c r="AT292" s="302"/>
      <c r="AU292" s="302"/>
      <c r="AV292" s="302"/>
      <c r="AW292" s="302"/>
      <c r="AX292" s="302"/>
      <c r="AY292" s="302"/>
      <c r="AZ292" s="302"/>
      <c r="BA292" s="302"/>
      <c r="BB292" s="302"/>
      <c r="BC292" s="302"/>
      <c r="BD292" s="302"/>
      <c r="BE292" s="302"/>
      <c r="BF292" s="302"/>
      <c r="BG292" s="302"/>
      <c r="BH292" s="302"/>
      <c r="BI292" s="302"/>
      <c r="BJ292" s="302"/>
      <c r="BK292" s="302"/>
      <c r="BL292" s="302"/>
      <c r="BM292" s="302"/>
    </row>
    <row r="293" spans="3:65" s="265" customFormat="1" ht="15">
      <c r="C293" s="341"/>
      <c r="K293" s="264"/>
      <c r="L293" s="260"/>
      <c r="M293" s="261"/>
      <c r="N293" s="261"/>
      <c r="O293" s="261"/>
      <c r="P293" s="261"/>
      <c r="Q293" s="261"/>
      <c r="R293" s="261"/>
      <c r="S293" s="261"/>
      <c r="T293" s="261"/>
      <c r="U293" s="453"/>
      <c r="V293" s="302"/>
      <c r="W293" s="261"/>
      <c r="X293" s="261"/>
      <c r="Y293" s="261"/>
      <c r="Z293" s="261"/>
      <c r="AA293" s="261"/>
      <c r="AB293" s="261"/>
      <c r="AC293" s="261"/>
      <c r="AD293" s="261"/>
      <c r="AE293" s="302"/>
      <c r="AF293" s="302"/>
      <c r="AG293" s="302"/>
      <c r="AH293" s="302"/>
      <c r="AI293" s="302"/>
      <c r="AJ293" s="302"/>
      <c r="AK293" s="302"/>
      <c r="AL293" s="302"/>
      <c r="AM293" s="302"/>
      <c r="AN293" s="302"/>
      <c r="AO293" s="302"/>
      <c r="AP293" s="302"/>
      <c r="AQ293" s="302"/>
      <c r="AR293" s="302"/>
      <c r="AS293" s="302"/>
      <c r="AT293" s="302"/>
      <c r="AU293" s="302"/>
      <c r="AV293" s="302"/>
      <c r="AW293" s="302"/>
      <c r="AX293" s="302"/>
      <c r="AY293" s="302"/>
      <c r="AZ293" s="302"/>
      <c r="BA293" s="302"/>
      <c r="BB293" s="302"/>
      <c r="BC293" s="302"/>
      <c r="BD293" s="302"/>
      <c r="BE293" s="302"/>
      <c r="BF293" s="302"/>
      <c r="BG293" s="302"/>
      <c r="BH293" s="302"/>
      <c r="BI293" s="302"/>
      <c r="BJ293" s="302"/>
      <c r="BK293" s="302"/>
      <c r="BL293" s="302"/>
      <c r="BM293" s="302"/>
    </row>
    <row r="294" spans="3:65" s="265" customFormat="1" ht="15">
      <c r="C294" s="341"/>
      <c r="K294" s="264"/>
      <c r="L294" s="260"/>
      <c r="M294" s="261"/>
      <c r="N294" s="261"/>
      <c r="O294" s="261"/>
      <c r="P294" s="261"/>
      <c r="Q294" s="261"/>
      <c r="R294" s="261"/>
      <c r="S294" s="261"/>
      <c r="T294" s="261"/>
      <c r="U294" s="453"/>
      <c r="V294" s="302"/>
      <c r="W294" s="261"/>
      <c r="X294" s="261"/>
      <c r="Y294" s="261"/>
      <c r="Z294" s="261"/>
      <c r="AA294" s="261"/>
      <c r="AB294" s="261"/>
      <c r="AC294" s="261"/>
      <c r="AD294" s="261"/>
      <c r="AE294" s="302"/>
      <c r="AF294" s="302"/>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BF294" s="302"/>
      <c r="BG294" s="302"/>
      <c r="BH294" s="302"/>
      <c r="BI294" s="302"/>
      <c r="BJ294" s="302"/>
      <c r="BK294" s="302"/>
      <c r="BL294" s="302"/>
      <c r="BM294" s="302"/>
    </row>
    <row r="295" spans="3:65" s="265" customFormat="1" ht="15">
      <c r="C295" s="341"/>
      <c r="K295" s="264"/>
      <c r="L295" s="260"/>
      <c r="M295" s="261"/>
      <c r="N295" s="261"/>
      <c r="O295" s="261"/>
      <c r="P295" s="261"/>
      <c r="Q295" s="261"/>
      <c r="R295" s="261"/>
      <c r="S295" s="261"/>
      <c r="T295" s="261"/>
      <c r="U295" s="453"/>
      <c r="V295" s="302"/>
      <c r="W295" s="261"/>
      <c r="X295" s="261"/>
      <c r="Y295" s="261"/>
      <c r="Z295" s="261"/>
      <c r="AA295" s="261"/>
      <c r="AB295" s="261"/>
      <c r="AC295" s="261"/>
      <c r="AD295" s="261"/>
      <c r="AE295" s="302"/>
      <c r="AF295" s="302"/>
      <c r="AG295" s="302"/>
      <c r="AH295" s="302"/>
      <c r="AI295" s="302"/>
      <c r="AJ295" s="302"/>
      <c r="AK295" s="302"/>
      <c r="AL295" s="302"/>
      <c r="AM295" s="302"/>
      <c r="AN295" s="302"/>
      <c r="AO295" s="302"/>
      <c r="AP295" s="302"/>
      <c r="AQ295" s="302"/>
      <c r="AR295" s="302"/>
      <c r="AS295" s="302"/>
      <c r="AT295" s="302"/>
      <c r="AU295" s="302"/>
      <c r="AV295" s="302"/>
      <c r="AW295" s="302"/>
      <c r="AX295" s="302"/>
      <c r="AY295" s="302"/>
      <c r="AZ295" s="302"/>
      <c r="BA295" s="302"/>
      <c r="BB295" s="302"/>
      <c r="BC295" s="302"/>
      <c r="BD295" s="302"/>
      <c r="BE295" s="302"/>
      <c r="BF295" s="302"/>
      <c r="BG295" s="302"/>
      <c r="BH295" s="302"/>
      <c r="BI295" s="302"/>
      <c r="BJ295" s="302"/>
      <c r="BK295" s="302"/>
      <c r="BL295" s="302"/>
      <c r="BM295" s="302"/>
    </row>
    <row r="296" spans="3:65" s="265" customFormat="1" ht="15">
      <c r="C296" s="341"/>
      <c r="K296" s="264"/>
      <c r="L296" s="260"/>
      <c r="M296" s="261"/>
      <c r="N296" s="261"/>
      <c r="O296" s="261"/>
      <c r="P296" s="261"/>
      <c r="Q296" s="261"/>
      <c r="R296" s="261"/>
      <c r="S296" s="261"/>
      <c r="T296" s="261"/>
      <c r="U296" s="453"/>
      <c r="V296" s="302"/>
      <c r="W296" s="261"/>
      <c r="X296" s="261"/>
      <c r="Y296" s="261"/>
      <c r="Z296" s="261"/>
      <c r="AA296" s="261"/>
      <c r="AB296" s="261"/>
      <c r="AC296" s="261"/>
      <c r="AD296" s="261"/>
      <c r="AE296" s="302"/>
      <c r="AF296" s="302"/>
      <c r="AG296" s="302"/>
      <c r="AH296" s="302"/>
      <c r="AI296" s="302"/>
      <c r="AJ296" s="302"/>
      <c r="AK296" s="302"/>
      <c r="AL296" s="302"/>
      <c r="AM296" s="302"/>
      <c r="AN296" s="302"/>
      <c r="AO296" s="302"/>
      <c r="AP296" s="302"/>
      <c r="AQ296" s="302"/>
      <c r="AR296" s="302"/>
      <c r="AS296" s="302"/>
      <c r="AT296" s="302"/>
      <c r="AU296" s="302"/>
      <c r="AV296" s="302"/>
      <c r="AW296" s="302"/>
      <c r="AX296" s="302"/>
      <c r="AY296" s="302"/>
      <c r="AZ296" s="302"/>
      <c r="BA296" s="302"/>
      <c r="BB296" s="302"/>
      <c r="BC296" s="302"/>
      <c r="BD296" s="302"/>
      <c r="BE296" s="302"/>
      <c r="BF296" s="302"/>
      <c r="BG296" s="302"/>
      <c r="BH296" s="302"/>
      <c r="BI296" s="302"/>
      <c r="BJ296" s="302"/>
      <c r="BK296" s="302"/>
      <c r="BL296" s="302"/>
      <c r="BM296" s="302"/>
    </row>
    <row r="297" spans="3:65" s="265" customFormat="1" ht="15">
      <c r="C297" s="341"/>
      <c r="K297" s="264"/>
      <c r="L297" s="260"/>
      <c r="M297" s="261"/>
      <c r="N297" s="261"/>
      <c r="O297" s="261"/>
      <c r="P297" s="261"/>
      <c r="Q297" s="261"/>
      <c r="R297" s="261"/>
      <c r="S297" s="261"/>
      <c r="T297" s="261"/>
      <c r="U297" s="453"/>
      <c r="V297" s="302"/>
      <c r="W297" s="261"/>
      <c r="X297" s="261"/>
      <c r="Y297" s="261"/>
      <c r="Z297" s="261"/>
      <c r="AA297" s="261"/>
      <c r="AB297" s="261"/>
      <c r="AC297" s="261"/>
      <c r="AD297" s="261"/>
      <c r="AE297" s="302"/>
      <c r="AF297" s="302"/>
      <c r="AG297" s="302"/>
      <c r="AH297" s="302"/>
      <c r="AI297" s="302"/>
      <c r="AJ297" s="302"/>
      <c r="AK297" s="302"/>
      <c r="AL297" s="302"/>
      <c r="AM297" s="302"/>
      <c r="AN297" s="302"/>
      <c r="AO297" s="302"/>
      <c r="AP297" s="302"/>
      <c r="AQ297" s="302"/>
      <c r="AR297" s="302"/>
      <c r="AS297" s="302"/>
      <c r="AT297" s="302"/>
      <c r="AU297" s="302"/>
      <c r="AV297" s="302"/>
      <c r="AW297" s="302"/>
      <c r="AX297" s="302"/>
      <c r="AY297" s="302"/>
      <c r="AZ297" s="302"/>
      <c r="BA297" s="302"/>
      <c r="BB297" s="302"/>
      <c r="BC297" s="302"/>
      <c r="BD297" s="302"/>
      <c r="BE297" s="302"/>
      <c r="BF297" s="302"/>
      <c r="BG297" s="302"/>
      <c r="BH297" s="302"/>
      <c r="BI297" s="302"/>
      <c r="BJ297" s="302"/>
      <c r="BK297" s="302"/>
      <c r="BL297" s="302"/>
      <c r="BM297" s="302"/>
    </row>
    <row r="298" spans="3:65" s="265" customFormat="1" ht="15">
      <c r="C298" s="341"/>
      <c r="K298" s="264"/>
      <c r="L298" s="260"/>
      <c r="M298" s="261"/>
      <c r="N298" s="261"/>
      <c r="O298" s="261"/>
      <c r="P298" s="261"/>
      <c r="Q298" s="261"/>
      <c r="R298" s="261"/>
      <c r="S298" s="261"/>
      <c r="T298" s="261"/>
      <c r="U298" s="453"/>
      <c r="V298" s="302"/>
      <c r="W298" s="261"/>
      <c r="X298" s="261"/>
      <c r="Y298" s="261"/>
      <c r="Z298" s="261"/>
      <c r="AA298" s="261"/>
      <c r="AB298" s="261"/>
      <c r="AC298" s="261"/>
      <c r="AD298" s="261"/>
      <c r="AE298" s="302"/>
      <c r="AF298" s="302"/>
      <c r="AG298" s="302"/>
      <c r="AH298" s="302"/>
      <c r="AI298" s="302"/>
      <c r="AJ298" s="302"/>
      <c r="AK298" s="302"/>
      <c r="AL298" s="302"/>
      <c r="AM298" s="302"/>
      <c r="AN298" s="302"/>
      <c r="AO298" s="302"/>
      <c r="AP298" s="302"/>
      <c r="AQ298" s="302"/>
      <c r="AR298" s="302"/>
      <c r="AS298" s="302"/>
      <c r="AT298" s="302"/>
      <c r="AU298" s="302"/>
      <c r="AV298" s="302"/>
      <c r="AW298" s="302"/>
      <c r="AX298" s="302"/>
      <c r="AY298" s="302"/>
      <c r="AZ298" s="302"/>
      <c r="BA298" s="302"/>
      <c r="BB298" s="302"/>
      <c r="BC298" s="302"/>
      <c r="BD298" s="302"/>
      <c r="BE298" s="302"/>
      <c r="BF298" s="302"/>
      <c r="BG298" s="302"/>
      <c r="BH298" s="302"/>
      <c r="BI298" s="302"/>
      <c r="BJ298" s="302"/>
      <c r="BK298" s="302"/>
      <c r="BL298" s="302"/>
      <c r="BM298" s="302"/>
    </row>
    <row r="299" spans="3:65" s="265" customFormat="1" ht="15">
      <c r="C299" s="341"/>
      <c r="K299" s="264"/>
      <c r="L299" s="260"/>
      <c r="M299" s="261"/>
      <c r="N299" s="261"/>
      <c r="O299" s="261"/>
      <c r="P299" s="261"/>
      <c r="Q299" s="261"/>
      <c r="R299" s="261"/>
      <c r="S299" s="261"/>
      <c r="T299" s="261"/>
      <c r="U299" s="453"/>
      <c r="V299" s="302"/>
      <c r="W299" s="261"/>
      <c r="X299" s="261"/>
      <c r="Y299" s="261"/>
      <c r="Z299" s="261"/>
      <c r="AA299" s="261"/>
      <c r="AB299" s="261"/>
      <c r="AC299" s="261"/>
      <c r="AD299" s="261"/>
      <c r="AE299" s="302"/>
      <c r="AF299" s="302"/>
      <c r="AG299" s="302"/>
      <c r="AH299" s="302"/>
      <c r="AI299" s="302"/>
      <c r="AJ299" s="302"/>
      <c r="AK299" s="302"/>
      <c r="AL299" s="302"/>
      <c r="AM299" s="302"/>
      <c r="AN299" s="302"/>
      <c r="AO299" s="302"/>
      <c r="AP299" s="302"/>
      <c r="AQ299" s="302"/>
      <c r="AR299" s="302"/>
      <c r="AS299" s="302"/>
      <c r="AT299" s="302"/>
      <c r="AU299" s="302"/>
      <c r="AV299" s="302"/>
      <c r="AW299" s="302"/>
      <c r="AX299" s="302"/>
      <c r="AY299" s="302"/>
      <c r="AZ299" s="302"/>
      <c r="BA299" s="302"/>
      <c r="BB299" s="302"/>
      <c r="BC299" s="302"/>
      <c r="BD299" s="302"/>
      <c r="BE299" s="302"/>
      <c r="BF299" s="302"/>
      <c r="BG299" s="302"/>
      <c r="BH299" s="302"/>
      <c r="BI299" s="302"/>
      <c r="BJ299" s="302"/>
      <c r="BK299" s="302"/>
      <c r="BL299" s="302"/>
      <c r="BM299" s="302"/>
    </row>
    <row r="300" spans="3:65" s="265" customFormat="1" ht="15">
      <c r="C300" s="341"/>
      <c r="K300" s="264"/>
      <c r="L300" s="260"/>
      <c r="M300" s="261"/>
      <c r="N300" s="261"/>
      <c r="O300" s="261"/>
      <c r="P300" s="261"/>
      <c r="Q300" s="261"/>
      <c r="R300" s="261"/>
      <c r="S300" s="261"/>
      <c r="T300" s="261"/>
      <c r="U300" s="453"/>
      <c r="V300" s="302"/>
      <c r="W300" s="261"/>
      <c r="X300" s="261"/>
      <c r="Y300" s="261"/>
      <c r="Z300" s="261"/>
      <c r="AA300" s="261"/>
      <c r="AB300" s="261"/>
      <c r="AC300" s="261"/>
      <c r="AD300" s="261"/>
      <c r="AE300" s="302"/>
      <c r="AF300" s="302"/>
      <c r="AG300" s="302"/>
      <c r="AH300" s="302"/>
      <c r="AI300" s="302"/>
      <c r="AJ300" s="302"/>
      <c r="AK300" s="302"/>
      <c r="AL300" s="302"/>
      <c r="AM300" s="302"/>
      <c r="AN300" s="302"/>
      <c r="AO300" s="302"/>
      <c r="AP300" s="302"/>
      <c r="AQ300" s="302"/>
      <c r="AR300" s="302"/>
      <c r="AS300" s="302"/>
      <c r="AT300" s="302"/>
      <c r="AU300" s="302"/>
      <c r="AV300" s="302"/>
      <c r="AW300" s="302"/>
      <c r="AX300" s="302"/>
      <c r="AY300" s="302"/>
      <c r="AZ300" s="302"/>
      <c r="BA300" s="302"/>
      <c r="BB300" s="302"/>
      <c r="BC300" s="302"/>
      <c r="BD300" s="302"/>
      <c r="BE300" s="302"/>
      <c r="BF300" s="302"/>
      <c r="BG300" s="302"/>
      <c r="BH300" s="302"/>
      <c r="BI300" s="302"/>
      <c r="BJ300" s="302"/>
      <c r="BK300" s="302"/>
      <c r="BL300" s="302"/>
      <c r="BM300" s="302"/>
    </row>
    <row r="301" spans="3:65" s="265" customFormat="1" ht="15">
      <c r="C301" s="341"/>
      <c r="K301" s="264"/>
      <c r="L301" s="260"/>
      <c r="M301" s="261"/>
      <c r="N301" s="261"/>
      <c r="O301" s="261"/>
      <c r="P301" s="261"/>
      <c r="Q301" s="261"/>
      <c r="R301" s="261"/>
      <c r="S301" s="261"/>
      <c r="T301" s="261"/>
      <c r="U301" s="453"/>
      <c r="V301" s="302"/>
      <c r="W301" s="261"/>
      <c r="X301" s="261"/>
      <c r="Y301" s="261"/>
      <c r="Z301" s="261"/>
      <c r="AA301" s="261"/>
      <c r="AB301" s="261"/>
      <c r="AC301" s="261"/>
      <c r="AD301" s="261"/>
      <c r="AE301" s="302"/>
      <c r="AF301" s="302"/>
      <c r="AG301" s="302"/>
      <c r="AH301" s="302"/>
      <c r="AI301" s="302"/>
      <c r="AJ301" s="302"/>
      <c r="AK301" s="302"/>
      <c r="AL301" s="302"/>
      <c r="AM301" s="302"/>
      <c r="AN301" s="302"/>
      <c r="AO301" s="302"/>
      <c r="AP301" s="302"/>
      <c r="AQ301" s="302"/>
      <c r="AR301" s="302"/>
      <c r="AS301" s="302"/>
      <c r="AT301" s="302"/>
      <c r="AU301" s="302"/>
      <c r="AV301" s="302"/>
      <c r="AW301" s="302"/>
      <c r="AX301" s="302"/>
      <c r="AY301" s="302"/>
      <c r="AZ301" s="302"/>
      <c r="BA301" s="302"/>
      <c r="BB301" s="302"/>
      <c r="BC301" s="302"/>
      <c r="BD301" s="302"/>
      <c r="BE301" s="302"/>
      <c r="BF301" s="302"/>
      <c r="BG301" s="302"/>
      <c r="BH301" s="302"/>
      <c r="BI301" s="302"/>
      <c r="BJ301" s="302"/>
      <c r="BK301" s="302"/>
      <c r="BL301" s="302"/>
      <c r="BM301" s="302"/>
    </row>
    <row r="302" spans="3:65" s="265" customFormat="1" ht="15">
      <c r="C302" s="341"/>
      <c r="K302" s="264"/>
      <c r="L302" s="260"/>
      <c r="M302" s="261"/>
      <c r="N302" s="261"/>
      <c r="O302" s="261"/>
      <c r="P302" s="261"/>
      <c r="Q302" s="261"/>
      <c r="R302" s="261"/>
      <c r="S302" s="261"/>
      <c r="T302" s="261"/>
      <c r="U302" s="453"/>
      <c r="V302" s="302"/>
      <c r="W302" s="261"/>
      <c r="X302" s="261"/>
      <c r="Y302" s="261"/>
      <c r="Z302" s="261"/>
      <c r="AA302" s="261"/>
      <c r="AB302" s="261"/>
      <c r="AC302" s="261"/>
      <c r="AD302" s="261"/>
      <c r="AE302" s="302"/>
      <c r="AF302" s="302"/>
      <c r="AG302" s="302"/>
      <c r="AH302" s="302"/>
      <c r="AI302" s="302"/>
      <c r="AJ302" s="302"/>
      <c r="AK302" s="302"/>
      <c r="AL302" s="302"/>
      <c r="AM302" s="302"/>
      <c r="AN302" s="302"/>
      <c r="AO302" s="302"/>
      <c r="AP302" s="302"/>
      <c r="AQ302" s="302"/>
      <c r="AR302" s="302"/>
      <c r="AS302" s="302"/>
      <c r="AT302" s="302"/>
      <c r="AU302" s="302"/>
      <c r="AV302" s="302"/>
      <c r="AW302" s="302"/>
      <c r="AX302" s="302"/>
      <c r="AY302" s="302"/>
      <c r="AZ302" s="302"/>
      <c r="BA302" s="302"/>
      <c r="BB302" s="302"/>
      <c r="BC302" s="302"/>
      <c r="BD302" s="302"/>
      <c r="BE302" s="302"/>
      <c r="BF302" s="302"/>
      <c r="BG302" s="302"/>
      <c r="BH302" s="302"/>
      <c r="BI302" s="302"/>
      <c r="BJ302" s="302"/>
      <c r="BK302" s="302"/>
      <c r="BL302" s="302"/>
      <c r="BM302" s="302"/>
    </row>
    <row r="303" spans="3:65" s="265" customFormat="1" ht="15">
      <c r="C303" s="341"/>
      <c r="K303" s="264"/>
      <c r="L303" s="260"/>
      <c r="M303" s="261"/>
      <c r="N303" s="261"/>
      <c r="O303" s="261"/>
      <c r="P303" s="261"/>
      <c r="Q303" s="261"/>
      <c r="R303" s="261"/>
      <c r="S303" s="261"/>
      <c r="T303" s="261"/>
      <c r="U303" s="453"/>
      <c r="V303" s="302"/>
      <c r="W303" s="261"/>
      <c r="X303" s="261"/>
      <c r="Y303" s="261"/>
      <c r="Z303" s="261"/>
      <c r="AA303" s="261"/>
      <c r="AB303" s="261"/>
      <c r="AC303" s="261"/>
      <c r="AD303" s="261"/>
      <c r="AE303" s="302"/>
      <c r="AF303" s="302"/>
      <c r="AG303" s="302"/>
      <c r="AH303" s="302"/>
      <c r="AI303" s="302"/>
      <c r="AJ303" s="302"/>
      <c r="AK303" s="302"/>
      <c r="AL303" s="302"/>
      <c r="AM303" s="302"/>
      <c r="AN303" s="302"/>
      <c r="AO303" s="302"/>
      <c r="AP303" s="302"/>
      <c r="AQ303" s="302"/>
      <c r="AR303" s="302"/>
      <c r="AS303" s="302"/>
      <c r="AT303" s="302"/>
      <c r="AU303" s="302"/>
      <c r="AV303" s="302"/>
      <c r="AW303" s="302"/>
      <c r="AX303" s="302"/>
      <c r="AY303" s="302"/>
      <c r="AZ303" s="302"/>
      <c r="BA303" s="302"/>
      <c r="BB303" s="302"/>
      <c r="BC303" s="302"/>
      <c r="BD303" s="302"/>
      <c r="BE303" s="302"/>
      <c r="BF303" s="302"/>
      <c r="BG303" s="302"/>
      <c r="BH303" s="302"/>
      <c r="BI303" s="302"/>
      <c r="BJ303" s="302"/>
      <c r="BK303" s="302"/>
      <c r="BL303" s="302"/>
      <c r="BM303" s="302"/>
    </row>
    <row r="304" spans="3:65" s="265" customFormat="1" ht="15">
      <c r="C304" s="341"/>
      <c r="K304" s="264"/>
      <c r="L304" s="260"/>
      <c r="M304" s="261"/>
      <c r="N304" s="261"/>
      <c r="O304" s="261"/>
      <c r="P304" s="261"/>
      <c r="Q304" s="261"/>
      <c r="R304" s="261"/>
      <c r="S304" s="261"/>
      <c r="T304" s="261"/>
      <c r="U304" s="453"/>
      <c r="V304" s="302"/>
      <c r="W304" s="261"/>
      <c r="X304" s="261"/>
      <c r="Y304" s="261"/>
      <c r="Z304" s="261"/>
      <c r="AA304" s="261"/>
      <c r="AB304" s="261"/>
      <c r="AC304" s="261"/>
      <c r="AD304" s="261"/>
      <c r="AE304" s="302"/>
      <c r="AF304" s="302"/>
      <c r="AG304" s="302"/>
      <c r="AH304" s="302"/>
      <c r="AI304" s="302"/>
      <c r="AJ304" s="302"/>
      <c r="AK304" s="302"/>
      <c r="AL304" s="302"/>
      <c r="AM304" s="302"/>
      <c r="AN304" s="302"/>
      <c r="AO304" s="302"/>
      <c r="AP304" s="302"/>
      <c r="AQ304" s="302"/>
      <c r="AR304" s="302"/>
      <c r="AS304" s="302"/>
      <c r="AT304" s="302"/>
      <c r="AU304" s="302"/>
      <c r="AV304" s="302"/>
      <c r="AW304" s="302"/>
      <c r="AX304" s="302"/>
      <c r="AY304" s="302"/>
      <c r="AZ304" s="302"/>
      <c r="BA304" s="302"/>
      <c r="BB304" s="302"/>
      <c r="BC304" s="302"/>
      <c r="BD304" s="302"/>
      <c r="BE304" s="302"/>
      <c r="BF304" s="302"/>
      <c r="BG304" s="302"/>
      <c r="BH304" s="302"/>
      <c r="BI304" s="302"/>
      <c r="BJ304" s="302"/>
      <c r="BK304" s="302"/>
      <c r="BL304" s="302"/>
      <c r="BM304" s="302"/>
    </row>
    <row r="305" spans="3:65" s="265" customFormat="1" ht="15">
      <c r="C305" s="341"/>
      <c r="K305" s="264"/>
      <c r="L305" s="260"/>
      <c r="M305" s="261"/>
      <c r="N305" s="261"/>
      <c r="O305" s="261"/>
      <c r="P305" s="261"/>
      <c r="Q305" s="261"/>
      <c r="R305" s="261"/>
      <c r="S305" s="261"/>
      <c r="T305" s="261"/>
      <c r="U305" s="453"/>
      <c r="V305" s="302"/>
      <c r="W305" s="261"/>
      <c r="X305" s="261"/>
      <c r="Y305" s="261"/>
      <c r="Z305" s="261"/>
      <c r="AA305" s="261"/>
      <c r="AB305" s="261"/>
      <c r="AC305" s="261"/>
      <c r="AD305" s="261"/>
      <c r="AE305" s="302"/>
      <c r="AF305" s="302"/>
      <c r="AG305" s="302"/>
      <c r="AH305" s="302"/>
      <c r="AI305" s="302"/>
      <c r="AJ305" s="302"/>
      <c r="AK305" s="302"/>
      <c r="AL305" s="302"/>
      <c r="AM305" s="302"/>
      <c r="AN305" s="302"/>
      <c r="AO305" s="302"/>
      <c r="AP305" s="302"/>
      <c r="AQ305" s="302"/>
      <c r="AR305" s="302"/>
      <c r="AS305" s="302"/>
      <c r="AT305" s="302"/>
      <c r="AU305" s="302"/>
      <c r="AV305" s="302"/>
      <c r="AW305" s="302"/>
      <c r="AX305" s="302"/>
      <c r="AY305" s="302"/>
      <c r="AZ305" s="302"/>
      <c r="BA305" s="302"/>
      <c r="BB305" s="302"/>
      <c r="BC305" s="302"/>
      <c r="BD305" s="302"/>
      <c r="BE305" s="302"/>
      <c r="BF305" s="302"/>
      <c r="BG305" s="302"/>
      <c r="BH305" s="302"/>
      <c r="BI305" s="302"/>
      <c r="BJ305" s="302"/>
      <c r="BK305" s="302"/>
      <c r="BL305" s="302"/>
      <c r="BM305" s="302"/>
    </row>
    <row r="306" spans="3:65" s="265" customFormat="1" ht="15">
      <c r="C306" s="341"/>
      <c r="K306" s="264"/>
      <c r="L306" s="260"/>
      <c r="M306" s="261"/>
      <c r="N306" s="261"/>
      <c r="O306" s="261"/>
      <c r="P306" s="261"/>
      <c r="Q306" s="261"/>
      <c r="R306" s="261"/>
      <c r="S306" s="261"/>
      <c r="T306" s="261"/>
      <c r="U306" s="453"/>
      <c r="V306" s="302"/>
      <c r="W306" s="261"/>
      <c r="X306" s="261"/>
      <c r="Y306" s="261"/>
      <c r="Z306" s="261"/>
      <c r="AA306" s="261"/>
      <c r="AB306" s="261"/>
      <c r="AC306" s="261"/>
      <c r="AD306" s="261"/>
      <c r="AE306" s="302"/>
      <c r="AF306" s="302"/>
      <c r="AG306" s="302"/>
      <c r="AH306" s="302"/>
      <c r="AI306" s="302"/>
      <c r="AJ306" s="302"/>
      <c r="AK306" s="302"/>
      <c r="AL306" s="302"/>
      <c r="AM306" s="302"/>
      <c r="AN306" s="302"/>
      <c r="AO306" s="302"/>
      <c r="AP306" s="302"/>
      <c r="AQ306" s="302"/>
      <c r="AR306" s="302"/>
      <c r="AS306" s="302"/>
      <c r="AT306" s="302"/>
      <c r="AU306" s="302"/>
      <c r="AV306" s="302"/>
      <c r="AW306" s="302"/>
      <c r="AX306" s="302"/>
      <c r="AY306" s="302"/>
      <c r="AZ306" s="302"/>
      <c r="BA306" s="302"/>
      <c r="BB306" s="302"/>
      <c r="BC306" s="302"/>
      <c r="BD306" s="302"/>
      <c r="BE306" s="302"/>
      <c r="BF306" s="302"/>
      <c r="BG306" s="302"/>
      <c r="BH306" s="302"/>
      <c r="BI306" s="302"/>
      <c r="BJ306" s="302"/>
      <c r="BK306" s="302"/>
      <c r="BL306" s="302"/>
      <c r="BM306" s="302"/>
    </row>
    <row r="307" spans="3:65" s="265" customFormat="1" ht="15">
      <c r="C307" s="341"/>
      <c r="K307" s="264"/>
      <c r="L307" s="260"/>
      <c r="M307" s="261"/>
      <c r="N307" s="261"/>
      <c r="O307" s="261"/>
      <c r="P307" s="261"/>
      <c r="Q307" s="261"/>
      <c r="R307" s="261"/>
      <c r="S307" s="261"/>
      <c r="T307" s="261"/>
      <c r="U307" s="453"/>
      <c r="V307" s="302"/>
      <c r="W307" s="261"/>
      <c r="X307" s="261"/>
      <c r="Y307" s="261"/>
      <c r="Z307" s="261"/>
      <c r="AA307" s="261"/>
      <c r="AB307" s="261"/>
      <c r="AC307" s="261"/>
      <c r="AD307" s="261"/>
      <c r="AE307" s="302"/>
      <c r="AF307" s="302"/>
      <c r="AG307" s="302"/>
      <c r="AH307" s="302"/>
      <c r="AI307" s="302"/>
      <c r="AJ307" s="302"/>
      <c r="AK307" s="302"/>
      <c r="AL307" s="302"/>
      <c r="AM307" s="302"/>
      <c r="AN307" s="302"/>
      <c r="AO307" s="302"/>
      <c r="AP307" s="302"/>
      <c r="AQ307" s="302"/>
      <c r="AR307" s="302"/>
      <c r="AS307" s="302"/>
      <c r="AT307" s="302"/>
      <c r="AU307" s="302"/>
      <c r="AV307" s="302"/>
      <c r="AW307" s="302"/>
      <c r="AX307" s="302"/>
      <c r="AY307" s="302"/>
      <c r="AZ307" s="302"/>
      <c r="BA307" s="302"/>
      <c r="BB307" s="302"/>
      <c r="BC307" s="302"/>
      <c r="BD307" s="302"/>
      <c r="BE307" s="302"/>
      <c r="BF307" s="302"/>
      <c r="BG307" s="302"/>
      <c r="BH307" s="302"/>
      <c r="BI307" s="302"/>
      <c r="BJ307" s="302"/>
      <c r="BK307" s="302"/>
      <c r="BL307" s="302"/>
      <c r="BM307" s="302"/>
    </row>
    <row r="308" spans="3:65" s="265" customFormat="1" ht="15">
      <c r="C308" s="341"/>
      <c r="K308" s="264"/>
      <c r="L308" s="260"/>
      <c r="M308" s="261"/>
      <c r="N308" s="261"/>
      <c r="O308" s="261"/>
      <c r="P308" s="261"/>
      <c r="Q308" s="261"/>
      <c r="R308" s="261"/>
      <c r="S308" s="261"/>
      <c r="T308" s="261"/>
      <c r="U308" s="453"/>
      <c r="V308" s="302"/>
      <c r="W308" s="261"/>
      <c r="X308" s="261"/>
      <c r="Y308" s="261"/>
      <c r="Z308" s="261"/>
      <c r="AA308" s="261"/>
      <c r="AB308" s="261"/>
      <c r="AC308" s="261"/>
      <c r="AD308" s="261"/>
      <c r="AE308" s="302"/>
      <c r="AF308" s="302"/>
      <c r="AG308" s="302"/>
      <c r="AH308" s="302"/>
      <c r="AI308" s="302"/>
      <c r="AJ308" s="302"/>
      <c r="AK308" s="302"/>
      <c r="AL308" s="302"/>
      <c r="AM308" s="302"/>
      <c r="AN308" s="302"/>
      <c r="AO308" s="302"/>
      <c r="AP308" s="302"/>
      <c r="AQ308" s="302"/>
      <c r="AR308" s="302"/>
      <c r="AS308" s="302"/>
      <c r="AT308" s="302"/>
      <c r="AU308" s="302"/>
      <c r="AV308" s="302"/>
      <c r="AW308" s="302"/>
      <c r="AX308" s="302"/>
      <c r="AY308" s="302"/>
      <c r="AZ308" s="302"/>
      <c r="BA308" s="302"/>
      <c r="BB308" s="302"/>
      <c r="BC308" s="302"/>
      <c r="BD308" s="302"/>
      <c r="BE308" s="302"/>
      <c r="BF308" s="302"/>
      <c r="BG308" s="302"/>
      <c r="BH308" s="302"/>
      <c r="BI308" s="302"/>
      <c r="BJ308" s="302"/>
      <c r="BK308" s="302"/>
      <c r="BL308" s="302"/>
      <c r="BM308" s="302"/>
    </row>
    <row r="309" spans="3:65" s="265" customFormat="1" ht="15">
      <c r="C309" s="341"/>
      <c r="K309" s="264"/>
      <c r="L309" s="260"/>
      <c r="M309" s="261"/>
      <c r="N309" s="261"/>
      <c r="O309" s="261"/>
      <c r="P309" s="261"/>
      <c r="Q309" s="261"/>
      <c r="R309" s="261"/>
      <c r="S309" s="261"/>
      <c r="T309" s="261"/>
      <c r="U309" s="453"/>
      <c r="V309" s="302"/>
      <c r="W309" s="261"/>
      <c r="X309" s="261"/>
      <c r="Y309" s="261"/>
      <c r="Z309" s="261"/>
      <c r="AA309" s="261"/>
      <c r="AB309" s="261"/>
      <c r="AC309" s="261"/>
      <c r="AD309" s="261"/>
      <c r="AE309" s="302"/>
      <c r="AF309" s="302"/>
      <c r="AG309" s="302"/>
      <c r="AH309" s="302"/>
      <c r="AI309" s="302"/>
      <c r="AJ309" s="302"/>
      <c r="AK309" s="302"/>
      <c r="AL309" s="302"/>
      <c r="AM309" s="302"/>
      <c r="AN309" s="302"/>
      <c r="AO309" s="302"/>
      <c r="AP309" s="302"/>
      <c r="AQ309" s="302"/>
      <c r="AR309" s="302"/>
      <c r="AS309" s="302"/>
      <c r="AT309" s="302"/>
      <c r="AU309" s="302"/>
      <c r="AV309" s="302"/>
      <c r="AW309" s="302"/>
      <c r="AX309" s="302"/>
      <c r="AY309" s="302"/>
      <c r="AZ309" s="302"/>
      <c r="BA309" s="302"/>
      <c r="BB309" s="302"/>
      <c r="BC309" s="302"/>
      <c r="BD309" s="302"/>
      <c r="BE309" s="302"/>
      <c r="BF309" s="302"/>
      <c r="BG309" s="302"/>
      <c r="BH309" s="302"/>
      <c r="BI309" s="302"/>
      <c r="BJ309" s="302"/>
      <c r="BK309" s="302"/>
      <c r="BL309" s="302"/>
      <c r="BM309" s="302"/>
    </row>
    <row r="310" spans="3:65" s="265" customFormat="1" ht="15">
      <c r="C310" s="341"/>
      <c r="K310" s="264"/>
      <c r="L310" s="260"/>
      <c r="M310" s="261"/>
      <c r="N310" s="261"/>
      <c r="O310" s="261"/>
      <c r="P310" s="261"/>
      <c r="Q310" s="261"/>
      <c r="R310" s="261"/>
      <c r="S310" s="261"/>
      <c r="T310" s="261"/>
      <c r="U310" s="453"/>
      <c r="V310" s="302"/>
      <c r="W310" s="261"/>
      <c r="X310" s="261"/>
      <c r="Y310" s="261"/>
      <c r="Z310" s="261"/>
      <c r="AA310" s="261"/>
      <c r="AB310" s="261"/>
      <c r="AC310" s="261"/>
      <c r="AD310" s="261"/>
      <c r="AE310" s="302"/>
      <c r="AF310" s="302"/>
      <c r="AG310" s="302"/>
      <c r="AH310" s="302"/>
      <c r="AI310" s="302"/>
      <c r="AJ310" s="302"/>
      <c r="AK310" s="302"/>
      <c r="AL310" s="302"/>
      <c r="AM310" s="302"/>
      <c r="AN310" s="302"/>
      <c r="AO310" s="302"/>
      <c r="AP310" s="302"/>
      <c r="AQ310" s="302"/>
      <c r="AR310" s="302"/>
      <c r="AS310" s="302"/>
      <c r="AT310" s="302"/>
      <c r="AU310" s="302"/>
      <c r="AV310" s="302"/>
      <c r="AW310" s="302"/>
      <c r="AX310" s="302"/>
      <c r="AY310" s="302"/>
      <c r="AZ310" s="302"/>
      <c r="BA310" s="302"/>
      <c r="BB310" s="302"/>
      <c r="BC310" s="302"/>
      <c r="BD310" s="302"/>
      <c r="BE310" s="302"/>
      <c r="BF310" s="302"/>
      <c r="BG310" s="302"/>
      <c r="BH310" s="302"/>
      <c r="BI310" s="302"/>
      <c r="BJ310" s="302"/>
      <c r="BK310" s="302"/>
      <c r="BL310" s="302"/>
      <c r="BM310" s="302"/>
    </row>
    <row r="311" spans="3:65" s="265" customFormat="1" ht="15">
      <c r="C311" s="341"/>
      <c r="K311" s="264"/>
      <c r="L311" s="260"/>
      <c r="M311" s="261"/>
      <c r="N311" s="261"/>
      <c r="O311" s="261"/>
      <c r="P311" s="261"/>
      <c r="Q311" s="261"/>
      <c r="R311" s="261"/>
      <c r="S311" s="261"/>
      <c r="T311" s="261"/>
      <c r="U311" s="453"/>
      <c r="V311" s="302"/>
      <c r="W311" s="261"/>
      <c r="X311" s="261"/>
      <c r="Y311" s="261"/>
      <c r="Z311" s="261"/>
      <c r="AA311" s="261"/>
      <c r="AB311" s="261"/>
      <c r="AC311" s="261"/>
      <c r="AD311" s="261"/>
      <c r="AE311" s="302"/>
      <c r="AF311" s="302"/>
      <c r="AG311" s="302"/>
      <c r="AH311" s="302"/>
      <c r="AI311" s="302"/>
      <c r="AJ311" s="302"/>
      <c r="AK311" s="302"/>
      <c r="AL311" s="302"/>
      <c r="AM311" s="302"/>
      <c r="AN311" s="302"/>
      <c r="AO311" s="302"/>
      <c r="AP311" s="302"/>
      <c r="AQ311" s="302"/>
      <c r="AR311" s="302"/>
      <c r="AS311" s="302"/>
      <c r="AT311" s="302"/>
      <c r="AU311" s="302"/>
      <c r="AV311" s="302"/>
      <c r="AW311" s="302"/>
      <c r="AX311" s="302"/>
      <c r="AY311" s="302"/>
      <c r="AZ311" s="302"/>
      <c r="BA311" s="302"/>
      <c r="BB311" s="302"/>
      <c r="BC311" s="302"/>
      <c r="BD311" s="302"/>
      <c r="BE311" s="302"/>
      <c r="BF311" s="302"/>
      <c r="BG311" s="302"/>
      <c r="BH311" s="302"/>
      <c r="BI311" s="302"/>
      <c r="BJ311" s="302"/>
      <c r="BK311" s="302"/>
      <c r="BL311" s="302"/>
      <c r="BM311" s="302"/>
    </row>
    <row r="312" spans="3:65" s="265" customFormat="1" ht="15">
      <c r="C312" s="341"/>
      <c r="K312" s="264"/>
      <c r="L312" s="260"/>
      <c r="M312" s="261"/>
      <c r="N312" s="261"/>
      <c r="O312" s="261"/>
      <c r="P312" s="261"/>
      <c r="Q312" s="261"/>
      <c r="R312" s="261"/>
      <c r="S312" s="261"/>
      <c r="T312" s="261"/>
      <c r="U312" s="453"/>
      <c r="V312" s="302"/>
      <c r="W312" s="261"/>
      <c r="X312" s="261"/>
      <c r="Y312" s="261"/>
      <c r="Z312" s="261"/>
      <c r="AA312" s="261"/>
      <c r="AB312" s="261"/>
      <c r="AC312" s="261"/>
      <c r="AD312" s="261"/>
      <c r="AE312" s="302"/>
      <c r="AF312" s="302"/>
      <c r="AG312" s="302"/>
      <c r="AH312" s="302"/>
      <c r="AI312" s="302"/>
      <c r="AJ312" s="302"/>
      <c r="AK312" s="302"/>
      <c r="AL312" s="302"/>
      <c r="AM312" s="302"/>
      <c r="AN312" s="302"/>
      <c r="AO312" s="302"/>
      <c r="AP312" s="302"/>
      <c r="AQ312" s="302"/>
      <c r="AR312" s="302"/>
      <c r="AS312" s="302"/>
      <c r="AT312" s="302"/>
      <c r="AU312" s="302"/>
      <c r="AV312" s="302"/>
      <c r="AW312" s="302"/>
      <c r="AX312" s="302"/>
      <c r="AY312" s="302"/>
      <c r="AZ312" s="302"/>
      <c r="BA312" s="302"/>
      <c r="BB312" s="302"/>
      <c r="BC312" s="302"/>
      <c r="BD312" s="302"/>
      <c r="BE312" s="302"/>
      <c r="BF312" s="302"/>
      <c r="BG312" s="302"/>
      <c r="BH312" s="302"/>
      <c r="BI312" s="302"/>
      <c r="BJ312" s="302"/>
      <c r="BK312" s="302"/>
      <c r="BL312" s="302"/>
      <c r="BM312" s="302"/>
    </row>
    <row r="313" spans="3:65" s="265" customFormat="1" ht="15">
      <c r="C313" s="341"/>
      <c r="K313" s="264"/>
      <c r="L313" s="260"/>
      <c r="M313" s="261"/>
      <c r="N313" s="261"/>
      <c r="O313" s="261"/>
      <c r="P313" s="261"/>
      <c r="Q313" s="261"/>
      <c r="R313" s="261"/>
      <c r="S313" s="261"/>
      <c r="T313" s="261"/>
      <c r="U313" s="453"/>
      <c r="V313" s="302"/>
      <c r="W313" s="261"/>
      <c r="X313" s="261"/>
      <c r="Y313" s="261"/>
      <c r="Z313" s="261"/>
      <c r="AA313" s="261"/>
      <c r="AB313" s="261"/>
      <c r="AC313" s="261"/>
      <c r="AD313" s="261"/>
      <c r="AE313" s="302"/>
      <c r="AF313" s="302"/>
      <c r="AG313" s="302"/>
      <c r="AH313" s="302"/>
      <c r="AI313" s="302"/>
      <c r="AJ313" s="302"/>
      <c r="AK313" s="302"/>
      <c r="AL313" s="302"/>
      <c r="AM313" s="302"/>
      <c r="AN313" s="302"/>
      <c r="AO313" s="302"/>
      <c r="AP313" s="302"/>
      <c r="AQ313" s="302"/>
      <c r="AR313" s="302"/>
      <c r="AS313" s="302"/>
      <c r="AT313" s="302"/>
      <c r="AU313" s="302"/>
      <c r="AV313" s="302"/>
      <c r="AW313" s="302"/>
      <c r="AX313" s="302"/>
      <c r="AY313" s="302"/>
      <c r="AZ313" s="302"/>
      <c r="BA313" s="302"/>
      <c r="BB313" s="302"/>
      <c r="BC313" s="302"/>
      <c r="BD313" s="302"/>
      <c r="BE313" s="302"/>
      <c r="BF313" s="302"/>
      <c r="BG313" s="302"/>
      <c r="BH313" s="302"/>
      <c r="BI313" s="302"/>
      <c r="BJ313" s="302"/>
      <c r="BK313" s="302"/>
      <c r="BL313" s="302"/>
      <c r="BM313" s="302"/>
    </row>
    <row r="314" spans="3:65" s="265" customFormat="1" ht="15">
      <c r="C314" s="341"/>
      <c r="K314" s="264"/>
      <c r="L314" s="260"/>
      <c r="M314" s="261"/>
      <c r="N314" s="261"/>
      <c r="O314" s="261"/>
      <c r="P314" s="261"/>
      <c r="Q314" s="261"/>
      <c r="R314" s="261"/>
      <c r="S314" s="261"/>
      <c r="T314" s="261"/>
      <c r="U314" s="453"/>
      <c r="V314" s="302"/>
      <c r="W314" s="261"/>
      <c r="X314" s="261"/>
      <c r="Y314" s="261"/>
      <c r="Z314" s="261"/>
      <c r="AA314" s="261"/>
      <c r="AB314" s="261"/>
      <c r="AC314" s="261"/>
      <c r="AD314" s="261"/>
      <c r="AE314" s="302"/>
      <c r="AF314" s="302"/>
      <c r="AG314" s="302"/>
      <c r="AH314" s="302"/>
      <c r="AI314" s="302"/>
      <c r="AJ314" s="302"/>
      <c r="AK314" s="302"/>
      <c r="AL314" s="302"/>
      <c r="AM314" s="302"/>
      <c r="AN314" s="302"/>
      <c r="AO314" s="302"/>
      <c r="AP314" s="302"/>
      <c r="AQ314" s="302"/>
      <c r="AR314" s="302"/>
      <c r="AS314" s="302"/>
      <c r="AT314" s="302"/>
      <c r="AU314" s="302"/>
      <c r="AV314" s="302"/>
      <c r="AW314" s="302"/>
      <c r="AX314" s="302"/>
      <c r="AY314" s="302"/>
      <c r="AZ314" s="302"/>
      <c r="BA314" s="302"/>
      <c r="BB314" s="302"/>
      <c r="BC314" s="302"/>
      <c r="BD314" s="302"/>
      <c r="BE314" s="302"/>
      <c r="BF314" s="302"/>
      <c r="BG314" s="302"/>
      <c r="BH314" s="302"/>
      <c r="BI314" s="302"/>
      <c r="BJ314" s="302"/>
      <c r="BK314" s="302"/>
      <c r="BL314" s="302"/>
      <c r="BM314" s="302"/>
    </row>
    <row r="315" spans="3:65" s="265" customFormat="1" ht="15">
      <c r="C315" s="341"/>
      <c r="K315" s="264"/>
      <c r="L315" s="260"/>
      <c r="M315" s="261"/>
      <c r="N315" s="261"/>
      <c r="O315" s="261"/>
      <c r="P315" s="261"/>
      <c r="Q315" s="261"/>
      <c r="R315" s="261"/>
      <c r="S315" s="261"/>
      <c r="T315" s="261"/>
      <c r="U315" s="453"/>
      <c r="V315" s="302"/>
      <c r="W315" s="261"/>
      <c r="X315" s="261"/>
      <c r="Y315" s="261"/>
      <c r="Z315" s="261"/>
      <c r="AA315" s="261"/>
      <c r="AB315" s="261"/>
      <c r="AC315" s="261"/>
      <c r="AD315" s="261"/>
      <c r="AE315" s="302"/>
      <c r="AF315" s="302"/>
      <c r="AG315" s="302"/>
      <c r="AH315" s="302"/>
      <c r="AI315" s="302"/>
      <c r="AJ315" s="302"/>
      <c r="AK315" s="302"/>
      <c r="AL315" s="302"/>
      <c r="AM315" s="302"/>
      <c r="AN315" s="302"/>
      <c r="AO315" s="302"/>
      <c r="AP315" s="302"/>
      <c r="AQ315" s="302"/>
      <c r="AR315" s="302"/>
      <c r="AS315" s="302"/>
      <c r="AT315" s="302"/>
      <c r="AU315" s="302"/>
      <c r="AV315" s="302"/>
      <c r="AW315" s="302"/>
      <c r="AX315" s="302"/>
      <c r="AY315" s="302"/>
      <c r="AZ315" s="302"/>
      <c r="BA315" s="302"/>
      <c r="BB315" s="302"/>
      <c r="BC315" s="302"/>
      <c r="BD315" s="302"/>
      <c r="BE315" s="302"/>
      <c r="BF315" s="302"/>
      <c r="BG315" s="302"/>
      <c r="BH315" s="302"/>
      <c r="BI315" s="302"/>
      <c r="BJ315" s="302"/>
      <c r="BK315" s="302"/>
      <c r="BL315" s="302"/>
      <c r="BM315" s="302"/>
    </row>
    <row r="316" spans="3:65" s="265" customFormat="1" ht="15">
      <c r="C316" s="341"/>
      <c r="K316" s="264"/>
      <c r="L316" s="260"/>
      <c r="M316" s="261"/>
      <c r="N316" s="261"/>
      <c r="O316" s="261"/>
      <c r="P316" s="261"/>
      <c r="Q316" s="261"/>
      <c r="R316" s="261"/>
      <c r="S316" s="261"/>
      <c r="T316" s="261"/>
      <c r="U316" s="453"/>
      <c r="V316" s="302"/>
      <c r="W316" s="261"/>
      <c r="X316" s="261"/>
      <c r="Y316" s="261"/>
      <c r="Z316" s="261"/>
      <c r="AA316" s="261"/>
      <c r="AB316" s="261"/>
      <c r="AC316" s="261"/>
      <c r="AD316" s="261"/>
      <c r="AE316" s="302"/>
      <c r="AF316" s="302"/>
      <c r="AG316" s="302"/>
      <c r="AH316" s="302"/>
      <c r="AI316" s="302"/>
      <c r="AJ316" s="302"/>
      <c r="AK316" s="302"/>
      <c r="AL316" s="302"/>
      <c r="AM316" s="302"/>
      <c r="AN316" s="302"/>
      <c r="AO316" s="302"/>
      <c r="AP316" s="302"/>
      <c r="AQ316" s="302"/>
      <c r="AR316" s="302"/>
      <c r="AS316" s="302"/>
      <c r="AT316" s="302"/>
      <c r="AU316" s="302"/>
      <c r="AV316" s="302"/>
      <c r="AW316" s="302"/>
      <c r="AX316" s="302"/>
      <c r="AY316" s="302"/>
      <c r="AZ316" s="302"/>
      <c r="BA316" s="302"/>
      <c r="BB316" s="302"/>
      <c r="BC316" s="302"/>
      <c r="BD316" s="302"/>
      <c r="BE316" s="302"/>
      <c r="BF316" s="302"/>
      <c r="BG316" s="302"/>
      <c r="BH316" s="302"/>
      <c r="BI316" s="302"/>
      <c r="BJ316" s="302"/>
      <c r="BK316" s="302"/>
      <c r="BL316" s="302"/>
      <c r="BM316" s="302"/>
    </row>
    <row r="317" spans="3:65" s="265" customFormat="1" ht="15">
      <c r="C317" s="341"/>
      <c r="K317" s="264"/>
      <c r="L317" s="260"/>
      <c r="M317" s="261"/>
      <c r="N317" s="261"/>
      <c r="O317" s="261"/>
      <c r="P317" s="261"/>
      <c r="Q317" s="261"/>
      <c r="R317" s="261"/>
      <c r="S317" s="261"/>
      <c r="T317" s="261"/>
      <c r="U317" s="453"/>
      <c r="V317" s="302"/>
      <c r="W317" s="261"/>
      <c r="X317" s="261"/>
      <c r="Y317" s="261"/>
      <c r="Z317" s="261"/>
      <c r="AA317" s="261"/>
      <c r="AB317" s="261"/>
      <c r="AC317" s="261"/>
      <c r="AD317" s="261"/>
      <c r="AE317" s="302"/>
      <c r="AF317" s="302"/>
      <c r="AG317" s="302"/>
      <c r="AH317" s="302"/>
      <c r="AI317" s="302"/>
      <c r="AJ317" s="302"/>
      <c r="AK317" s="302"/>
      <c r="AL317" s="302"/>
      <c r="AM317" s="302"/>
      <c r="AN317" s="302"/>
      <c r="AO317" s="302"/>
      <c r="AP317" s="302"/>
      <c r="AQ317" s="302"/>
      <c r="AR317" s="302"/>
      <c r="AS317" s="302"/>
      <c r="AT317" s="302"/>
      <c r="AU317" s="302"/>
      <c r="AV317" s="302"/>
      <c r="AW317" s="302"/>
      <c r="AX317" s="302"/>
      <c r="AY317" s="302"/>
      <c r="AZ317" s="302"/>
      <c r="BA317" s="302"/>
      <c r="BB317" s="302"/>
      <c r="BC317" s="302"/>
      <c r="BD317" s="302"/>
      <c r="BE317" s="302"/>
      <c r="BF317" s="302"/>
      <c r="BG317" s="302"/>
      <c r="BH317" s="302"/>
      <c r="BI317" s="302"/>
      <c r="BJ317" s="302"/>
      <c r="BK317" s="302"/>
      <c r="BL317" s="302"/>
      <c r="BM317" s="302"/>
    </row>
    <row r="318" spans="3:65" s="265" customFormat="1" ht="15">
      <c r="C318" s="341"/>
      <c r="K318" s="264"/>
      <c r="L318" s="260"/>
      <c r="M318" s="261"/>
      <c r="N318" s="261"/>
      <c r="O318" s="261"/>
      <c r="P318" s="261"/>
      <c r="Q318" s="261"/>
      <c r="R318" s="261"/>
      <c r="S318" s="261"/>
      <c r="T318" s="261"/>
      <c r="U318" s="453"/>
      <c r="V318" s="302"/>
      <c r="W318" s="261"/>
      <c r="X318" s="261"/>
      <c r="Y318" s="261"/>
      <c r="Z318" s="261"/>
      <c r="AA318" s="261"/>
      <c r="AB318" s="261"/>
      <c r="AC318" s="261"/>
      <c r="AD318" s="261"/>
      <c r="AE318" s="302"/>
      <c r="AF318" s="302"/>
      <c r="AG318" s="302"/>
      <c r="AH318" s="302"/>
      <c r="AI318" s="302"/>
      <c r="AJ318" s="302"/>
      <c r="AK318" s="302"/>
      <c r="AL318" s="302"/>
      <c r="AM318" s="302"/>
      <c r="AN318" s="302"/>
      <c r="AO318" s="302"/>
      <c r="AP318" s="302"/>
      <c r="AQ318" s="302"/>
      <c r="AR318" s="302"/>
      <c r="AS318" s="302"/>
      <c r="AT318" s="302"/>
      <c r="AU318" s="302"/>
      <c r="AV318" s="302"/>
      <c r="AW318" s="302"/>
      <c r="AX318" s="302"/>
      <c r="AY318" s="302"/>
      <c r="AZ318" s="302"/>
      <c r="BA318" s="302"/>
      <c r="BB318" s="302"/>
      <c r="BC318" s="302"/>
      <c r="BD318" s="302"/>
      <c r="BE318" s="302"/>
      <c r="BF318" s="302"/>
      <c r="BG318" s="302"/>
      <c r="BH318" s="302"/>
      <c r="BI318" s="302"/>
      <c r="BJ318" s="302"/>
      <c r="BK318" s="302"/>
      <c r="BL318" s="302"/>
      <c r="BM318" s="302"/>
    </row>
    <row r="319" spans="3:65" s="265" customFormat="1" ht="15">
      <c r="C319" s="341"/>
      <c r="K319" s="264"/>
      <c r="L319" s="260"/>
      <c r="M319" s="261"/>
      <c r="N319" s="261"/>
      <c r="O319" s="261"/>
      <c r="P319" s="261"/>
      <c r="Q319" s="261"/>
      <c r="R319" s="261"/>
      <c r="S319" s="261"/>
      <c r="T319" s="261"/>
      <c r="U319" s="453"/>
      <c r="V319" s="302"/>
      <c r="W319" s="261"/>
      <c r="X319" s="261"/>
      <c r="Y319" s="261"/>
      <c r="Z319" s="261"/>
      <c r="AA319" s="261"/>
      <c r="AB319" s="261"/>
      <c r="AC319" s="261"/>
      <c r="AD319" s="261"/>
      <c r="AE319" s="302"/>
      <c r="AF319" s="302"/>
      <c r="AG319" s="302"/>
      <c r="AH319" s="302"/>
      <c r="AI319" s="302"/>
      <c r="AJ319" s="302"/>
      <c r="AK319" s="302"/>
      <c r="AL319" s="302"/>
      <c r="AM319" s="302"/>
      <c r="AN319" s="302"/>
      <c r="AO319" s="302"/>
      <c r="AP319" s="302"/>
      <c r="AQ319" s="302"/>
      <c r="AR319" s="302"/>
      <c r="AS319" s="302"/>
      <c r="AT319" s="302"/>
      <c r="AU319" s="302"/>
      <c r="AV319" s="302"/>
      <c r="AW319" s="302"/>
      <c r="AX319" s="302"/>
      <c r="AY319" s="302"/>
      <c r="AZ319" s="302"/>
      <c r="BA319" s="302"/>
      <c r="BB319" s="302"/>
      <c r="BC319" s="302"/>
      <c r="BD319" s="302"/>
      <c r="BE319" s="302"/>
      <c r="BF319" s="302"/>
      <c r="BG319" s="302"/>
      <c r="BH319" s="302"/>
      <c r="BI319" s="302"/>
      <c r="BJ319" s="302"/>
      <c r="BK319" s="302"/>
      <c r="BL319" s="302"/>
      <c r="BM319" s="302"/>
    </row>
    <row r="320" spans="3:65" s="265" customFormat="1" ht="15">
      <c r="C320" s="341"/>
      <c r="K320" s="264"/>
      <c r="L320" s="260"/>
      <c r="M320" s="261"/>
      <c r="N320" s="261"/>
      <c r="O320" s="261"/>
      <c r="P320" s="261"/>
      <c r="Q320" s="261"/>
      <c r="R320" s="261"/>
      <c r="S320" s="261"/>
      <c r="T320" s="261"/>
      <c r="U320" s="453"/>
      <c r="V320" s="302"/>
      <c r="W320" s="261"/>
      <c r="X320" s="261"/>
      <c r="Y320" s="261"/>
      <c r="Z320" s="261"/>
      <c r="AA320" s="261"/>
      <c r="AB320" s="261"/>
      <c r="AC320" s="261"/>
      <c r="AD320" s="261"/>
      <c r="AE320" s="302"/>
      <c r="AF320" s="302"/>
      <c r="AG320" s="302"/>
      <c r="AH320" s="302"/>
      <c r="AI320" s="302"/>
      <c r="AJ320" s="302"/>
      <c r="AK320" s="302"/>
      <c r="AL320" s="302"/>
      <c r="AM320" s="302"/>
      <c r="AN320" s="302"/>
      <c r="AO320" s="302"/>
      <c r="AP320" s="302"/>
      <c r="AQ320" s="302"/>
      <c r="AR320" s="302"/>
      <c r="AS320" s="302"/>
      <c r="AT320" s="302"/>
      <c r="AU320" s="302"/>
      <c r="AV320" s="302"/>
      <c r="AW320" s="302"/>
      <c r="AX320" s="302"/>
      <c r="AY320" s="302"/>
      <c r="AZ320" s="302"/>
      <c r="BA320" s="302"/>
      <c r="BB320" s="302"/>
      <c r="BC320" s="302"/>
      <c r="BD320" s="302"/>
      <c r="BE320" s="302"/>
      <c r="BF320" s="302"/>
      <c r="BG320" s="302"/>
      <c r="BH320" s="302"/>
      <c r="BI320" s="302"/>
      <c r="BJ320" s="302"/>
      <c r="BK320" s="302"/>
      <c r="BL320" s="302"/>
      <c r="BM320" s="302"/>
    </row>
    <row r="321" spans="3:65" s="265" customFormat="1" ht="15">
      <c r="C321" s="341"/>
      <c r="K321" s="264"/>
      <c r="L321" s="260"/>
      <c r="M321" s="261"/>
      <c r="N321" s="261"/>
      <c r="O321" s="261"/>
      <c r="P321" s="261"/>
      <c r="Q321" s="261"/>
      <c r="R321" s="261"/>
      <c r="S321" s="261"/>
      <c r="T321" s="261"/>
      <c r="U321" s="453"/>
      <c r="V321" s="302"/>
      <c r="W321" s="261"/>
      <c r="X321" s="261"/>
      <c r="Y321" s="261"/>
      <c r="Z321" s="261"/>
      <c r="AA321" s="261"/>
      <c r="AB321" s="261"/>
      <c r="AC321" s="261"/>
      <c r="AD321" s="261"/>
      <c r="AE321" s="302"/>
      <c r="AF321" s="302"/>
      <c r="AG321" s="302"/>
      <c r="AH321" s="302"/>
      <c r="AI321" s="302"/>
      <c r="AJ321" s="302"/>
      <c r="AK321" s="302"/>
      <c r="AL321" s="302"/>
      <c r="AM321" s="302"/>
      <c r="AN321" s="302"/>
      <c r="AO321" s="302"/>
      <c r="AP321" s="302"/>
      <c r="AQ321" s="302"/>
      <c r="AR321" s="302"/>
      <c r="AS321" s="302"/>
      <c r="AT321" s="302"/>
      <c r="AU321" s="302"/>
      <c r="AV321" s="302"/>
      <c r="AW321" s="302"/>
      <c r="AX321" s="302"/>
      <c r="AY321" s="302"/>
      <c r="AZ321" s="302"/>
      <c r="BA321" s="302"/>
      <c r="BB321" s="302"/>
      <c r="BC321" s="302"/>
      <c r="BD321" s="302"/>
      <c r="BE321" s="302"/>
      <c r="BF321" s="302"/>
      <c r="BG321" s="302"/>
      <c r="BH321" s="302"/>
      <c r="BI321" s="302"/>
      <c r="BJ321" s="302"/>
      <c r="BK321" s="302"/>
      <c r="BL321" s="302"/>
      <c r="BM321" s="302"/>
    </row>
    <row r="322" spans="3:65" s="265" customFormat="1" ht="15">
      <c r="C322" s="341"/>
      <c r="K322" s="264"/>
      <c r="L322" s="260"/>
      <c r="M322" s="261"/>
      <c r="N322" s="261"/>
      <c r="O322" s="261"/>
      <c r="P322" s="261"/>
      <c r="Q322" s="261"/>
      <c r="R322" s="261"/>
      <c r="S322" s="261"/>
      <c r="T322" s="261"/>
      <c r="U322" s="453"/>
      <c r="V322" s="302"/>
      <c r="W322" s="261"/>
      <c r="X322" s="261"/>
      <c r="Y322" s="261"/>
      <c r="Z322" s="261"/>
      <c r="AA322" s="261"/>
      <c r="AB322" s="261"/>
      <c r="AC322" s="261"/>
      <c r="AD322" s="261"/>
      <c r="AE322" s="302"/>
      <c r="AF322" s="302"/>
      <c r="AG322" s="302"/>
      <c r="AH322" s="302"/>
      <c r="AI322" s="302"/>
      <c r="AJ322" s="302"/>
      <c r="AK322" s="302"/>
      <c r="AL322" s="302"/>
      <c r="AM322" s="302"/>
      <c r="AN322" s="302"/>
      <c r="AO322" s="302"/>
      <c r="AP322" s="302"/>
      <c r="AQ322" s="302"/>
      <c r="AR322" s="302"/>
      <c r="AS322" s="302"/>
      <c r="AT322" s="302"/>
      <c r="AU322" s="302"/>
      <c r="AV322" s="302"/>
      <c r="AW322" s="302"/>
      <c r="AX322" s="302"/>
      <c r="AY322" s="302"/>
      <c r="AZ322" s="302"/>
      <c r="BA322" s="302"/>
      <c r="BB322" s="302"/>
      <c r="BC322" s="302"/>
      <c r="BD322" s="302"/>
      <c r="BE322" s="302"/>
      <c r="BF322" s="302"/>
      <c r="BG322" s="302"/>
      <c r="BH322" s="302"/>
      <c r="BI322" s="302"/>
      <c r="BJ322" s="302"/>
      <c r="BK322" s="302"/>
      <c r="BL322" s="302"/>
      <c r="BM322" s="302"/>
    </row>
    <row r="323" spans="3:65" s="265" customFormat="1" ht="15">
      <c r="C323" s="341"/>
      <c r="K323" s="264"/>
      <c r="L323" s="260"/>
      <c r="M323" s="261"/>
      <c r="N323" s="261"/>
      <c r="O323" s="261"/>
      <c r="P323" s="261"/>
      <c r="Q323" s="261"/>
      <c r="R323" s="261"/>
      <c r="S323" s="261"/>
      <c r="T323" s="261"/>
      <c r="U323" s="453"/>
      <c r="V323" s="302"/>
      <c r="W323" s="261"/>
      <c r="X323" s="261"/>
      <c r="Y323" s="261"/>
      <c r="Z323" s="261"/>
      <c r="AA323" s="261"/>
      <c r="AB323" s="261"/>
      <c r="AC323" s="261"/>
      <c r="AD323" s="261"/>
      <c r="AE323" s="302"/>
      <c r="AF323" s="302"/>
      <c r="AG323" s="302"/>
      <c r="AH323" s="302"/>
      <c r="AI323" s="302"/>
      <c r="AJ323" s="302"/>
      <c r="AK323" s="302"/>
      <c r="AL323" s="302"/>
      <c r="AM323" s="302"/>
      <c r="AN323" s="302"/>
      <c r="AO323" s="302"/>
      <c r="AP323" s="302"/>
      <c r="AQ323" s="302"/>
      <c r="AR323" s="302"/>
      <c r="AS323" s="302"/>
      <c r="AT323" s="302"/>
      <c r="AU323" s="302"/>
      <c r="AV323" s="302"/>
      <c r="AW323" s="302"/>
      <c r="AX323" s="302"/>
      <c r="AY323" s="302"/>
      <c r="AZ323" s="302"/>
      <c r="BA323" s="302"/>
      <c r="BB323" s="302"/>
      <c r="BC323" s="302"/>
      <c r="BD323" s="302"/>
      <c r="BE323" s="302"/>
      <c r="BF323" s="302"/>
      <c r="BG323" s="302"/>
      <c r="BH323" s="302"/>
      <c r="BI323" s="302"/>
      <c r="BJ323" s="302"/>
      <c r="BK323" s="302"/>
      <c r="BL323" s="302"/>
      <c r="BM323" s="302"/>
    </row>
    <row r="324" spans="3:65" s="265" customFormat="1" ht="15">
      <c r="C324" s="341"/>
      <c r="K324" s="264"/>
      <c r="L324" s="260"/>
      <c r="M324" s="261"/>
      <c r="N324" s="261"/>
      <c r="O324" s="261"/>
      <c r="P324" s="261"/>
      <c r="Q324" s="261"/>
      <c r="R324" s="261"/>
      <c r="S324" s="261"/>
      <c r="T324" s="261"/>
      <c r="U324" s="453"/>
      <c r="V324" s="302"/>
      <c r="W324" s="261"/>
      <c r="X324" s="261"/>
      <c r="Y324" s="261"/>
      <c r="Z324" s="261"/>
      <c r="AA324" s="261"/>
      <c r="AB324" s="261"/>
      <c r="AC324" s="261"/>
      <c r="AD324" s="261"/>
      <c r="AE324" s="302"/>
      <c r="AF324" s="302"/>
      <c r="AG324" s="302"/>
      <c r="AH324" s="302"/>
      <c r="AI324" s="302"/>
      <c r="AJ324" s="302"/>
      <c r="AK324" s="302"/>
      <c r="AL324" s="302"/>
      <c r="AM324" s="302"/>
      <c r="AN324" s="302"/>
      <c r="AO324" s="302"/>
      <c r="AP324" s="302"/>
      <c r="AQ324" s="302"/>
      <c r="AR324" s="302"/>
      <c r="AS324" s="302"/>
      <c r="AT324" s="302"/>
      <c r="AU324" s="302"/>
      <c r="AV324" s="302"/>
      <c r="AW324" s="302"/>
      <c r="AX324" s="302"/>
      <c r="AY324" s="302"/>
      <c r="AZ324" s="302"/>
      <c r="BA324" s="302"/>
      <c r="BB324" s="302"/>
      <c r="BC324" s="302"/>
      <c r="BD324" s="302"/>
      <c r="BE324" s="302"/>
      <c r="BF324" s="302"/>
      <c r="BG324" s="302"/>
      <c r="BH324" s="302"/>
      <c r="BI324" s="302"/>
      <c r="BJ324" s="302"/>
      <c r="BK324" s="302"/>
      <c r="BL324" s="302"/>
      <c r="BM324" s="302"/>
    </row>
    <row r="325" spans="3:65" s="265" customFormat="1" ht="15">
      <c r="C325" s="341"/>
      <c r="K325" s="264"/>
      <c r="L325" s="260"/>
      <c r="M325" s="261"/>
      <c r="N325" s="261"/>
      <c r="O325" s="261"/>
      <c r="P325" s="261"/>
      <c r="Q325" s="261"/>
      <c r="R325" s="261"/>
      <c r="S325" s="261"/>
      <c r="T325" s="261"/>
      <c r="U325" s="453"/>
      <c r="V325" s="302"/>
      <c r="W325" s="261"/>
      <c r="X325" s="261"/>
      <c r="Y325" s="261"/>
      <c r="Z325" s="261"/>
      <c r="AA325" s="261"/>
      <c r="AB325" s="261"/>
      <c r="AC325" s="261"/>
      <c r="AD325" s="261"/>
      <c r="AE325" s="302"/>
      <c r="AF325" s="302"/>
      <c r="AG325" s="302"/>
      <c r="AH325" s="302"/>
      <c r="AI325" s="302"/>
      <c r="AJ325" s="302"/>
      <c r="AK325" s="302"/>
      <c r="AL325" s="302"/>
      <c r="AM325" s="302"/>
      <c r="AN325" s="302"/>
      <c r="AO325" s="302"/>
      <c r="AP325" s="302"/>
      <c r="AQ325" s="302"/>
      <c r="AR325" s="302"/>
      <c r="AS325" s="302"/>
      <c r="AT325" s="302"/>
      <c r="AU325" s="302"/>
      <c r="AV325" s="302"/>
      <c r="AW325" s="302"/>
      <c r="AX325" s="302"/>
      <c r="AY325" s="302"/>
      <c r="AZ325" s="302"/>
      <c r="BA325" s="302"/>
      <c r="BB325" s="302"/>
      <c r="BC325" s="302"/>
      <c r="BD325" s="302"/>
      <c r="BE325" s="302"/>
      <c r="BF325" s="302"/>
      <c r="BG325" s="302"/>
      <c r="BH325" s="302"/>
      <c r="BI325" s="302"/>
      <c r="BJ325" s="302"/>
      <c r="BK325" s="302"/>
      <c r="BL325" s="302"/>
      <c r="BM325" s="302"/>
    </row>
    <row r="326" spans="3:65" s="265" customFormat="1" ht="15">
      <c r="C326" s="341"/>
      <c r="K326" s="264"/>
      <c r="L326" s="260"/>
      <c r="M326" s="261"/>
      <c r="N326" s="261"/>
      <c r="O326" s="261"/>
      <c r="P326" s="261"/>
      <c r="Q326" s="261"/>
      <c r="R326" s="261"/>
      <c r="S326" s="261"/>
      <c r="T326" s="261"/>
      <c r="U326" s="453"/>
      <c r="V326" s="302"/>
      <c r="W326" s="261"/>
      <c r="X326" s="261"/>
      <c r="Y326" s="261"/>
      <c r="Z326" s="261"/>
      <c r="AA326" s="261"/>
      <c r="AB326" s="261"/>
      <c r="AC326" s="261"/>
      <c r="AD326" s="261"/>
      <c r="AE326" s="302"/>
      <c r="AF326" s="302"/>
      <c r="AG326" s="302"/>
      <c r="AH326" s="302"/>
      <c r="AI326" s="302"/>
      <c r="AJ326" s="302"/>
      <c r="AK326" s="302"/>
      <c r="AL326" s="302"/>
      <c r="AM326" s="302"/>
      <c r="AN326" s="302"/>
      <c r="AO326" s="302"/>
      <c r="AP326" s="302"/>
      <c r="AQ326" s="302"/>
      <c r="AR326" s="302"/>
      <c r="AS326" s="302"/>
      <c r="AT326" s="302"/>
      <c r="AU326" s="302"/>
      <c r="AV326" s="302"/>
      <c r="AW326" s="302"/>
      <c r="AX326" s="302"/>
      <c r="AY326" s="302"/>
      <c r="AZ326" s="302"/>
      <c r="BA326" s="302"/>
      <c r="BB326" s="302"/>
      <c r="BC326" s="302"/>
      <c r="BD326" s="302"/>
      <c r="BE326" s="302"/>
      <c r="BF326" s="302"/>
      <c r="BG326" s="302"/>
      <c r="BH326" s="302"/>
      <c r="BI326" s="302"/>
      <c r="BJ326" s="302"/>
      <c r="BK326" s="302"/>
      <c r="BL326" s="302"/>
      <c r="BM326" s="302"/>
    </row>
    <row r="327" spans="3:65" s="265" customFormat="1" ht="15">
      <c r="C327" s="341"/>
      <c r="K327" s="264"/>
      <c r="L327" s="260"/>
      <c r="M327" s="261"/>
      <c r="N327" s="261"/>
      <c r="O327" s="261"/>
      <c r="P327" s="261"/>
      <c r="Q327" s="261"/>
      <c r="R327" s="261"/>
      <c r="S327" s="261"/>
      <c r="T327" s="261"/>
      <c r="U327" s="453"/>
      <c r="V327" s="302"/>
      <c r="W327" s="261"/>
      <c r="X327" s="261"/>
      <c r="Y327" s="261"/>
      <c r="Z327" s="261"/>
      <c r="AA327" s="261"/>
      <c r="AB327" s="261"/>
      <c r="AC327" s="261"/>
      <c r="AD327" s="261"/>
      <c r="AE327" s="302"/>
      <c r="AF327" s="302"/>
      <c r="AG327" s="302"/>
      <c r="AH327" s="302"/>
      <c r="AI327" s="302"/>
      <c r="AJ327" s="302"/>
      <c r="AK327" s="302"/>
      <c r="AL327" s="302"/>
      <c r="AM327" s="302"/>
      <c r="AN327" s="302"/>
      <c r="AO327" s="302"/>
      <c r="AP327" s="302"/>
      <c r="AQ327" s="302"/>
      <c r="AR327" s="302"/>
      <c r="AS327" s="302"/>
      <c r="AT327" s="302"/>
      <c r="AU327" s="302"/>
      <c r="AV327" s="302"/>
      <c r="AW327" s="302"/>
      <c r="AX327" s="302"/>
      <c r="AY327" s="302"/>
      <c r="AZ327" s="302"/>
      <c r="BA327" s="302"/>
      <c r="BB327" s="302"/>
      <c r="BC327" s="302"/>
      <c r="BD327" s="302"/>
      <c r="BE327" s="302"/>
      <c r="BF327" s="302"/>
      <c r="BG327" s="302"/>
      <c r="BH327" s="302"/>
      <c r="BI327" s="302"/>
      <c r="BJ327" s="302"/>
      <c r="BK327" s="302"/>
      <c r="BL327" s="302"/>
      <c r="BM327" s="302"/>
    </row>
    <row r="328" spans="3:65" s="265" customFormat="1" ht="15">
      <c r="C328" s="341"/>
      <c r="K328" s="264"/>
      <c r="L328" s="260"/>
      <c r="M328" s="261"/>
      <c r="N328" s="261"/>
      <c r="O328" s="261"/>
      <c r="P328" s="261"/>
      <c r="Q328" s="261"/>
      <c r="R328" s="261"/>
      <c r="S328" s="261"/>
      <c r="T328" s="261"/>
      <c r="U328" s="453"/>
      <c r="V328" s="302"/>
      <c r="W328" s="261"/>
      <c r="X328" s="261"/>
      <c r="Y328" s="261"/>
      <c r="Z328" s="261"/>
      <c r="AA328" s="261"/>
      <c r="AB328" s="261"/>
      <c r="AC328" s="261"/>
      <c r="AD328" s="261"/>
      <c r="AE328" s="302"/>
      <c r="AF328" s="302"/>
      <c r="AG328" s="302"/>
      <c r="AH328" s="302"/>
      <c r="AI328" s="302"/>
      <c r="AJ328" s="302"/>
      <c r="AK328" s="302"/>
      <c r="AL328" s="302"/>
      <c r="AM328" s="302"/>
      <c r="AN328" s="302"/>
      <c r="AO328" s="302"/>
      <c r="AP328" s="302"/>
      <c r="AQ328" s="302"/>
      <c r="AR328" s="302"/>
      <c r="AS328" s="302"/>
      <c r="AT328" s="302"/>
      <c r="AU328" s="302"/>
      <c r="AV328" s="302"/>
      <c r="AW328" s="302"/>
      <c r="AX328" s="302"/>
      <c r="AY328" s="302"/>
      <c r="AZ328" s="302"/>
      <c r="BA328" s="302"/>
      <c r="BB328" s="302"/>
      <c r="BC328" s="302"/>
      <c r="BD328" s="302"/>
      <c r="BE328" s="302"/>
      <c r="BF328" s="302"/>
      <c r="BG328" s="302"/>
      <c r="BH328" s="302"/>
      <c r="BI328" s="302"/>
      <c r="BJ328" s="302"/>
      <c r="BK328" s="302"/>
      <c r="BL328" s="302"/>
      <c r="BM328" s="302"/>
    </row>
    <row r="329" spans="3:65" s="265" customFormat="1" ht="15">
      <c r="C329" s="341"/>
      <c r="K329" s="264"/>
      <c r="L329" s="260"/>
      <c r="M329" s="261"/>
      <c r="N329" s="261"/>
      <c r="O329" s="261"/>
      <c r="P329" s="261"/>
      <c r="Q329" s="261"/>
      <c r="R329" s="261"/>
      <c r="S329" s="261"/>
      <c r="T329" s="261"/>
      <c r="U329" s="453"/>
      <c r="V329" s="302"/>
      <c r="W329" s="261"/>
      <c r="X329" s="261"/>
      <c r="Y329" s="261"/>
      <c r="Z329" s="261"/>
      <c r="AA329" s="261"/>
      <c r="AB329" s="261"/>
      <c r="AC329" s="261"/>
      <c r="AD329" s="261"/>
      <c r="AE329" s="302"/>
      <c r="AF329" s="302"/>
      <c r="AG329" s="302"/>
      <c r="AH329" s="302"/>
      <c r="AI329" s="302"/>
      <c r="AJ329" s="302"/>
      <c r="AK329" s="302"/>
      <c r="AL329" s="302"/>
      <c r="AM329" s="302"/>
      <c r="AN329" s="302"/>
      <c r="AO329" s="302"/>
      <c r="AP329" s="302"/>
      <c r="AQ329" s="302"/>
      <c r="AR329" s="302"/>
      <c r="AS329" s="302"/>
      <c r="AT329" s="302"/>
      <c r="AU329" s="302"/>
      <c r="AV329" s="302"/>
      <c r="AW329" s="302"/>
      <c r="AX329" s="302"/>
      <c r="AY329" s="302"/>
      <c r="AZ329" s="302"/>
      <c r="BA329" s="302"/>
      <c r="BB329" s="302"/>
      <c r="BC329" s="302"/>
      <c r="BD329" s="302"/>
      <c r="BE329" s="302"/>
      <c r="BF329" s="302"/>
      <c r="BG329" s="302"/>
      <c r="BH329" s="302"/>
      <c r="BI329" s="302"/>
      <c r="BJ329" s="302"/>
      <c r="BK329" s="302"/>
      <c r="BL329" s="302"/>
      <c r="BM329" s="302"/>
    </row>
    <row r="330" spans="3:65" s="265" customFormat="1" ht="15">
      <c r="C330" s="341"/>
      <c r="K330" s="264"/>
      <c r="L330" s="260"/>
      <c r="M330" s="261"/>
      <c r="N330" s="261"/>
      <c r="O330" s="261"/>
      <c r="P330" s="261"/>
      <c r="Q330" s="261"/>
      <c r="R330" s="261"/>
      <c r="S330" s="261"/>
      <c r="T330" s="261"/>
      <c r="U330" s="453"/>
      <c r="V330" s="302"/>
      <c r="W330" s="261"/>
      <c r="X330" s="261"/>
      <c r="Y330" s="261"/>
      <c r="Z330" s="261"/>
      <c r="AA330" s="261"/>
      <c r="AB330" s="261"/>
      <c r="AC330" s="261"/>
      <c r="AD330" s="261"/>
      <c r="AE330" s="302"/>
      <c r="AF330" s="302"/>
      <c r="AG330" s="302"/>
      <c r="AH330" s="302"/>
      <c r="AI330" s="302"/>
      <c r="AJ330" s="302"/>
      <c r="AK330" s="302"/>
      <c r="AL330" s="302"/>
      <c r="AM330" s="302"/>
      <c r="AN330" s="302"/>
      <c r="AO330" s="302"/>
      <c r="AP330" s="302"/>
      <c r="AQ330" s="302"/>
      <c r="AR330" s="302"/>
      <c r="AS330" s="302"/>
      <c r="AT330" s="302"/>
      <c r="AU330" s="302"/>
      <c r="AV330" s="302"/>
      <c r="AW330" s="302"/>
      <c r="AX330" s="302"/>
      <c r="AY330" s="302"/>
      <c r="AZ330" s="302"/>
      <c r="BA330" s="302"/>
      <c r="BB330" s="302"/>
      <c r="BC330" s="302"/>
      <c r="BD330" s="302"/>
      <c r="BE330" s="302"/>
      <c r="BF330" s="302"/>
      <c r="BG330" s="302"/>
      <c r="BH330" s="302"/>
      <c r="BI330" s="302"/>
      <c r="BJ330" s="302"/>
      <c r="BK330" s="302"/>
      <c r="BL330" s="302"/>
      <c r="BM330" s="302"/>
    </row>
    <row r="331" spans="3:65" s="265" customFormat="1" ht="15">
      <c r="C331" s="341"/>
      <c r="K331" s="264"/>
      <c r="L331" s="260"/>
      <c r="M331" s="261"/>
      <c r="N331" s="261"/>
      <c r="O331" s="261"/>
      <c r="P331" s="261"/>
      <c r="Q331" s="261"/>
      <c r="R331" s="261"/>
      <c r="S331" s="261"/>
      <c r="T331" s="261"/>
      <c r="U331" s="453"/>
      <c r="V331" s="302"/>
      <c r="W331" s="261"/>
      <c r="X331" s="261"/>
      <c r="Y331" s="261"/>
      <c r="Z331" s="261"/>
      <c r="AA331" s="261"/>
      <c r="AB331" s="261"/>
      <c r="AC331" s="261"/>
      <c r="AD331" s="261"/>
      <c r="AE331" s="302"/>
      <c r="AF331" s="302"/>
      <c r="AG331" s="302"/>
      <c r="AH331" s="302"/>
      <c r="AI331" s="302"/>
      <c r="AJ331" s="302"/>
      <c r="AK331" s="302"/>
      <c r="AL331" s="302"/>
      <c r="AM331" s="302"/>
      <c r="AN331" s="302"/>
      <c r="AO331" s="302"/>
      <c r="AP331" s="302"/>
      <c r="AQ331" s="302"/>
      <c r="AR331" s="302"/>
      <c r="AS331" s="302"/>
      <c r="AT331" s="302"/>
      <c r="AU331" s="302"/>
      <c r="AV331" s="302"/>
      <c r="AW331" s="302"/>
      <c r="AX331" s="302"/>
      <c r="AY331" s="302"/>
      <c r="AZ331" s="302"/>
      <c r="BA331" s="302"/>
      <c r="BB331" s="302"/>
      <c r="BC331" s="302"/>
      <c r="BD331" s="302"/>
      <c r="BE331" s="302"/>
      <c r="BF331" s="302"/>
      <c r="BG331" s="302"/>
      <c r="BH331" s="302"/>
      <c r="BI331" s="302"/>
      <c r="BJ331" s="302"/>
      <c r="BK331" s="302"/>
      <c r="BL331" s="302"/>
      <c r="BM331" s="302"/>
    </row>
    <row r="332" spans="3:65" s="265" customFormat="1" ht="15">
      <c r="C332" s="341"/>
      <c r="K332" s="264"/>
      <c r="L332" s="260"/>
      <c r="M332" s="261"/>
      <c r="N332" s="261"/>
      <c r="O332" s="261"/>
      <c r="P332" s="261"/>
      <c r="Q332" s="261"/>
      <c r="R332" s="261"/>
      <c r="S332" s="261"/>
      <c r="T332" s="261"/>
      <c r="U332" s="453"/>
      <c r="V332" s="302"/>
      <c r="W332" s="261"/>
      <c r="X332" s="261"/>
      <c r="Y332" s="261"/>
      <c r="Z332" s="261"/>
      <c r="AA332" s="261"/>
      <c r="AB332" s="261"/>
      <c r="AC332" s="261"/>
      <c r="AD332" s="261"/>
      <c r="AE332" s="302"/>
      <c r="AF332" s="302"/>
      <c r="AG332" s="302"/>
      <c r="AH332" s="302"/>
      <c r="AI332" s="302"/>
      <c r="AJ332" s="302"/>
      <c r="AK332" s="302"/>
      <c r="AL332" s="302"/>
      <c r="AM332" s="302"/>
      <c r="AN332" s="302"/>
      <c r="AO332" s="302"/>
      <c r="AP332" s="302"/>
      <c r="AQ332" s="302"/>
      <c r="AR332" s="302"/>
      <c r="AS332" s="302"/>
      <c r="AT332" s="302"/>
      <c r="AU332" s="302"/>
      <c r="AV332" s="302"/>
      <c r="AW332" s="302"/>
      <c r="AX332" s="302"/>
      <c r="AY332" s="302"/>
      <c r="AZ332" s="302"/>
      <c r="BA332" s="302"/>
      <c r="BB332" s="302"/>
      <c r="BC332" s="302"/>
      <c r="BD332" s="302"/>
      <c r="BE332" s="302"/>
      <c r="BF332" s="302"/>
      <c r="BG332" s="302"/>
      <c r="BH332" s="302"/>
      <c r="BI332" s="302"/>
      <c r="BJ332" s="302"/>
      <c r="BK332" s="302"/>
      <c r="BL332" s="302"/>
      <c r="BM332" s="302"/>
    </row>
    <row r="333" spans="3:65" s="265" customFormat="1" ht="15">
      <c r="C333" s="341"/>
      <c r="K333" s="264"/>
      <c r="L333" s="260"/>
      <c r="M333" s="261"/>
      <c r="N333" s="261"/>
      <c r="O333" s="261"/>
      <c r="P333" s="261"/>
      <c r="Q333" s="261"/>
      <c r="R333" s="261"/>
      <c r="S333" s="261"/>
      <c r="T333" s="261"/>
      <c r="U333" s="453"/>
      <c r="V333" s="302"/>
      <c r="W333" s="261"/>
      <c r="X333" s="261"/>
      <c r="Y333" s="261"/>
      <c r="Z333" s="261"/>
      <c r="AA333" s="261"/>
      <c r="AB333" s="261"/>
      <c r="AC333" s="261"/>
      <c r="AD333" s="261"/>
      <c r="AE333" s="302"/>
      <c r="AF333" s="302"/>
      <c r="AG333" s="302"/>
      <c r="AH333" s="302"/>
      <c r="AI333" s="302"/>
      <c r="AJ333" s="302"/>
      <c r="AK333" s="302"/>
      <c r="AL333" s="302"/>
      <c r="AM333" s="302"/>
      <c r="AN333" s="302"/>
      <c r="AO333" s="302"/>
      <c r="AP333" s="302"/>
      <c r="AQ333" s="302"/>
      <c r="AR333" s="302"/>
      <c r="AS333" s="302"/>
      <c r="AT333" s="302"/>
      <c r="AU333" s="302"/>
      <c r="AV333" s="302"/>
      <c r="AW333" s="302"/>
      <c r="AX333" s="302"/>
      <c r="AY333" s="302"/>
      <c r="AZ333" s="302"/>
      <c r="BA333" s="302"/>
      <c r="BB333" s="302"/>
      <c r="BC333" s="302"/>
      <c r="BD333" s="302"/>
      <c r="BE333" s="302"/>
      <c r="BF333" s="302"/>
      <c r="BG333" s="302"/>
      <c r="BH333" s="302"/>
      <c r="BI333" s="302"/>
      <c r="BJ333" s="302"/>
      <c r="BK333" s="302"/>
      <c r="BL333" s="302"/>
      <c r="BM333" s="302"/>
    </row>
    <row r="334" spans="3:65" s="265" customFormat="1" ht="15">
      <c r="C334" s="341"/>
      <c r="K334" s="264"/>
      <c r="L334" s="260"/>
      <c r="M334" s="261"/>
      <c r="N334" s="261"/>
      <c r="O334" s="261"/>
      <c r="P334" s="261"/>
      <c r="Q334" s="261"/>
      <c r="R334" s="261"/>
      <c r="S334" s="261"/>
      <c r="T334" s="261"/>
      <c r="U334" s="453"/>
      <c r="V334" s="302"/>
      <c r="W334" s="261"/>
      <c r="X334" s="261"/>
      <c r="Y334" s="261"/>
      <c r="Z334" s="261"/>
      <c r="AA334" s="261"/>
      <c r="AB334" s="261"/>
      <c r="AC334" s="261"/>
      <c r="AD334" s="261"/>
      <c r="AE334" s="302"/>
      <c r="AF334" s="302"/>
      <c r="AG334" s="302"/>
      <c r="AH334" s="302"/>
      <c r="AI334" s="302"/>
      <c r="AJ334" s="302"/>
      <c r="AK334" s="302"/>
      <c r="AL334" s="302"/>
      <c r="AM334" s="302"/>
      <c r="AN334" s="302"/>
      <c r="AO334" s="302"/>
      <c r="AP334" s="302"/>
      <c r="AQ334" s="302"/>
      <c r="AR334" s="302"/>
      <c r="AS334" s="302"/>
      <c r="AT334" s="302"/>
      <c r="AU334" s="302"/>
      <c r="AV334" s="302"/>
      <c r="AW334" s="302"/>
      <c r="AX334" s="302"/>
      <c r="AY334" s="302"/>
      <c r="AZ334" s="302"/>
      <c r="BA334" s="302"/>
      <c r="BB334" s="302"/>
      <c r="BC334" s="302"/>
      <c r="BD334" s="302"/>
      <c r="BE334" s="302"/>
      <c r="BF334" s="302"/>
      <c r="BG334" s="302"/>
      <c r="BH334" s="302"/>
      <c r="BI334" s="302"/>
      <c r="BJ334" s="302"/>
      <c r="BK334" s="302"/>
      <c r="BL334" s="302"/>
      <c r="BM334" s="302"/>
    </row>
    <row r="335" spans="3:65" s="265" customFormat="1" ht="15">
      <c r="C335" s="341"/>
      <c r="K335" s="264"/>
      <c r="L335" s="260"/>
      <c r="M335" s="261"/>
      <c r="N335" s="261"/>
      <c r="O335" s="261"/>
      <c r="P335" s="261"/>
      <c r="Q335" s="261"/>
      <c r="R335" s="261"/>
      <c r="S335" s="261"/>
      <c r="T335" s="261"/>
      <c r="U335" s="453"/>
      <c r="V335" s="302"/>
      <c r="W335" s="261"/>
      <c r="X335" s="261"/>
      <c r="Y335" s="261"/>
      <c r="Z335" s="261"/>
      <c r="AA335" s="261"/>
      <c r="AB335" s="261"/>
      <c r="AC335" s="261"/>
      <c r="AD335" s="261"/>
      <c r="AE335" s="302"/>
      <c r="AF335" s="302"/>
      <c r="AG335" s="302"/>
      <c r="AH335" s="302"/>
      <c r="AI335" s="302"/>
      <c r="AJ335" s="302"/>
      <c r="AK335" s="302"/>
      <c r="AL335" s="302"/>
      <c r="AM335" s="302"/>
      <c r="AN335" s="302"/>
      <c r="AO335" s="302"/>
      <c r="AP335" s="302"/>
      <c r="AQ335" s="302"/>
      <c r="AR335" s="302"/>
      <c r="AS335" s="302"/>
      <c r="AT335" s="302"/>
      <c r="AU335" s="302"/>
      <c r="AV335" s="302"/>
      <c r="AW335" s="302"/>
      <c r="AX335" s="302"/>
      <c r="AY335" s="302"/>
      <c r="AZ335" s="302"/>
      <c r="BA335" s="302"/>
      <c r="BB335" s="302"/>
      <c r="BC335" s="302"/>
      <c r="BD335" s="302"/>
      <c r="BE335" s="302"/>
      <c r="BF335" s="302"/>
      <c r="BG335" s="302"/>
      <c r="BH335" s="302"/>
      <c r="BI335" s="302"/>
      <c r="BJ335" s="302"/>
      <c r="BK335" s="302"/>
      <c r="BL335" s="302"/>
      <c r="BM335" s="302"/>
    </row>
  </sheetData>
  <sheetProtection insertColumns="0" insertRows="0"/>
  <autoFilter ref="U1:U335"/>
  <mergeCells count="7">
    <mergeCell ref="B7:J7"/>
    <mergeCell ref="A1:J1"/>
    <mergeCell ref="A2:J2"/>
    <mergeCell ref="A3:J3"/>
    <mergeCell ref="A4:J4"/>
    <mergeCell ref="A5:J5"/>
    <mergeCell ref="B6:J6"/>
  </mergeCells>
  <dataValidations count="3">
    <dataValidation type="whole" allowBlank="1" showInputMessage="1" showErrorMessage="1" sqref="E103:P158 K83:P83 H84:L84 N84:P84 E86:F86 E85:P85 H86:I86 K86:L86 N86:P86 E35:F35 H35:I35 K35:L35 N35:P35 E37:F37 E36:P36 H37:I37 K37:L37 N37:P37 E43:F43 E38:P42 H43:I43 E44:P46 H47:I47 K47:L47 E47:F48 N47:P48 H48:L48 E49:P49 E50:F50 H50:I50 K50:L50 N50:P50 E72:F72 E51:P71 N72:P72 H72:I72 K72:L72 E73:P75 E77:P78 E76:I76 K76:L76 N76:P76 E79:O79 E80:F84 H80:I83 K80:L82 N80:P82 E92:F92 E87:P91 E93:P101 H92:I92 K92:L92 N92:P92 E18:F18 E9:P17 E19:P34 H18:I18 K18:L18 N18:P18 K43:L43 N43:P43">
      <formula1>0</formula1>
      <formula2>100</formula2>
    </dataValidation>
    <dataValidation type="list" allowBlank="1" showInputMessage="1" showErrorMessage="1" sqref="R9:S158">
      <formula1>$Z$2:$AQ$2</formula1>
    </dataValidation>
    <dataValidation type="list" allowBlank="1" showInputMessage="1" showErrorMessage="1" sqref="A9:A159">
      <formula1>$A$174:$A$193</formula1>
    </dataValidation>
  </dataValidations>
  <printOptions/>
  <pageMargins left="0.8267716535433072" right="0.15748031496062992" top="0.5511811023622047" bottom="0.7480314960629921" header="0.31496062992125984" footer="0.31496062992125984"/>
  <pageSetup fitToHeight="0" fitToWidth="1" horizontalDpi="600" verticalDpi="600" orientation="landscape" scale="98" r:id="rId4"/>
  <drawing r:id="rId3"/>
  <legacyDrawing r:id="rId2"/>
</worksheet>
</file>

<file path=xl/worksheets/sheet3.xml><?xml version="1.0" encoding="utf-8"?>
<worksheet xmlns="http://schemas.openxmlformats.org/spreadsheetml/2006/main" xmlns:r="http://schemas.openxmlformats.org/officeDocument/2006/relationships">
  <dimension ref="B1:U364"/>
  <sheetViews>
    <sheetView zoomScalePageLayoutView="0" workbookViewId="0" topLeftCell="A1">
      <selection activeCell="L13" sqref="L13"/>
    </sheetView>
  </sheetViews>
  <sheetFormatPr defaultColWidth="11.421875" defaultRowHeight="12.75"/>
  <cols>
    <col min="1" max="1" width="2.57421875" style="63" customWidth="1"/>
    <col min="2" max="6" width="4.28125" style="0" hidden="1" customWidth="1"/>
    <col min="7" max="7" width="18.8515625" style="299" bestFit="1" customWidth="1"/>
    <col min="8" max="8" width="33.8515625" style="299" customWidth="1"/>
    <col min="9" max="9" width="16.421875" style="299" customWidth="1"/>
    <col min="10" max="10" width="18.28125" style="299" customWidth="1"/>
    <col min="11" max="11" width="14.00390625" style="300" customWidth="1"/>
    <col min="12" max="12" width="15.421875" style="299" customWidth="1"/>
    <col min="13" max="13" width="13.7109375" style="299" customWidth="1"/>
    <col min="14" max="14" width="22.421875" style="299" customWidth="1"/>
    <col min="15" max="43" width="11.421875" style="63" customWidth="1"/>
  </cols>
  <sheetData>
    <row r="1" spans="7:16" s="63" customFormat="1" ht="15.75">
      <c r="G1" s="279"/>
      <c r="H1" s="280"/>
      <c r="I1" s="280"/>
      <c r="J1" s="280"/>
      <c r="K1" s="281"/>
      <c r="L1" s="280"/>
      <c r="M1" s="280"/>
      <c r="N1" s="280"/>
      <c r="O1" s="273" t="s">
        <v>467</v>
      </c>
      <c r="P1" s="282"/>
    </row>
    <row r="2" spans="7:21" s="63" customFormat="1" ht="15.75">
      <c r="G2" s="473" t="s">
        <v>454</v>
      </c>
      <c r="H2" s="473"/>
      <c r="I2" s="473"/>
      <c r="J2" s="473"/>
      <c r="K2" s="473"/>
      <c r="L2" s="473"/>
      <c r="M2" s="473"/>
      <c r="N2" s="473"/>
      <c r="O2" s="473"/>
      <c r="P2" s="473"/>
      <c r="Q2" s="284"/>
      <c r="R2" s="285"/>
      <c r="S2" s="286" t="s">
        <v>466</v>
      </c>
      <c r="T2" s="285"/>
      <c r="U2" s="287"/>
    </row>
    <row r="3" spans="7:21" s="63" customFormat="1" ht="15">
      <c r="G3" s="474" t="s">
        <v>455</v>
      </c>
      <c r="H3" s="474"/>
      <c r="I3" s="474"/>
      <c r="J3" s="474"/>
      <c r="K3" s="474"/>
      <c r="L3" s="474"/>
      <c r="M3" s="474"/>
      <c r="N3" s="474"/>
      <c r="O3" s="474"/>
      <c r="P3" s="474"/>
      <c r="Q3" s="284"/>
      <c r="R3" s="285"/>
      <c r="S3" s="286" t="s">
        <v>38</v>
      </c>
      <c r="T3" s="285"/>
      <c r="U3" s="287"/>
    </row>
    <row r="4" spans="7:21" s="63" customFormat="1" ht="15">
      <c r="G4" s="475" t="s">
        <v>1110</v>
      </c>
      <c r="H4" s="475"/>
      <c r="I4" s="475"/>
      <c r="J4" s="475"/>
      <c r="K4" s="475"/>
      <c r="L4" s="475"/>
      <c r="M4" s="475"/>
      <c r="N4" s="475"/>
      <c r="O4" s="475"/>
      <c r="P4" s="475"/>
      <c r="Q4" s="284"/>
      <c r="R4" s="285"/>
      <c r="S4" s="286" t="s">
        <v>330</v>
      </c>
      <c r="T4" s="285"/>
      <c r="U4" s="287"/>
    </row>
    <row r="5" spans="8:21" s="63" customFormat="1" ht="15">
      <c r="H5" s="283"/>
      <c r="I5" s="314"/>
      <c r="J5" s="472">
        <f>+PPNE1!C5</f>
        <v>2021</v>
      </c>
      <c r="K5" s="472"/>
      <c r="L5" s="283"/>
      <c r="M5" s="283"/>
      <c r="N5" s="283"/>
      <c r="O5" s="283"/>
      <c r="P5" s="283"/>
      <c r="Q5" s="284"/>
      <c r="R5" s="285"/>
      <c r="S5" s="285"/>
      <c r="T5" s="285"/>
      <c r="U5" s="287"/>
    </row>
    <row r="6" spans="7:16" s="63" customFormat="1" ht="15">
      <c r="G6" s="313" t="s">
        <v>1109</v>
      </c>
      <c r="H6" s="471" t="str">
        <f>+PPNE1!B7</f>
        <v>HOSPITAL PEDIATRICO DR HUGO MENDOZA</v>
      </c>
      <c r="I6" s="471"/>
      <c r="J6" s="471"/>
      <c r="K6" s="471"/>
      <c r="L6" s="471"/>
      <c r="M6" s="471"/>
      <c r="N6" s="471"/>
      <c r="O6" s="273"/>
      <c r="P6" s="282"/>
    </row>
    <row r="7" spans="2:16" ht="25.5" customHeight="1">
      <c r="B7" s="288" t="s">
        <v>1148</v>
      </c>
      <c r="C7" s="289" t="s">
        <v>1149</v>
      </c>
      <c r="D7" s="289" t="s">
        <v>1150</v>
      </c>
      <c r="E7" s="289" t="s">
        <v>1151</v>
      </c>
      <c r="F7" s="290" t="s">
        <v>1152</v>
      </c>
      <c r="G7" s="309" t="s">
        <v>1153</v>
      </c>
      <c r="H7" s="311" t="s">
        <v>0</v>
      </c>
      <c r="I7" s="311" t="s">
        <v>1</v>
      </c>
      <c r="J7" s="311" t="s">
        <v>55</v>
      </c>
      <c r="K7" s="312" t="s">
        <v>2</v>
      </c>
      <c r="L7" s="311" t="s">
        <v>3</v>
      </c>
      <c r="M7" s="311" t="s">
        <v>1107</v>
      </c>
      <c r="N7" s="311" t="s">
        <v>56</v>
      </c>
      <c r="O7" s="282"/>
      <c r="P7" s="282"/>
    </row>
    <row r="8" spans="2:16" ht="25.5">
      <c r="B8" s="291" t="e">
        <f>IF('PPNE2.1'!$G8="","",CONCATENATE('PPNE2.1'!$C8,".",'PPNE2.1'!$D8,".",'PPNE2.1'!$E8,".",'PPNE2.1'!$F8))</f>
        <v>#REF!</v>
      </c>
      <c r="C8" s="291" t="e">
        <f>IF('PPNE2.1'!$G8="","",'[3]Formulario PPGR1'!#REF!)</f>
        <v>#REF!</v>
      </c>
      <c r="D8" s="291" t="e">
        <f>IF('PPNE2.1'!$G8="","",'[3]Formulario PPGR1'!#REF!)</f>
        <v>#REF!</v>
      </c>
      <c r="E8" s="291" t="e">
        <f>IF('PPNE2.1'!$G8="","",'[3]Formulario PPGR1'!#REF!)</f>
        <v>#REF!</v>
      </c>
      <c r="F8" s="291" t="e">
        <f>IF('PPNE2.1'!$G8="","",'[3]Formulario PPGR1'!#REF!)</f>
        <v>#REF!</v>
      </c>
      <c r="G8" s="292" t="s">
        <v>1214</v>
      </c>
      <c r="H8" s="354" t="s">
        <v>1284</v>
      </c>
      <c r="I8" s="355" t="s">
        <v>482</v>
      </c>
      <c r="J8" s="356">
        <v>1</v>
      </c>
      <c r="K8" s="357">
        <v>9410.5</v>
      </c>
      <c r="L8" s="358">
        <v>9410.5</v>
      </c>
      <c r="M8" s="359" t="s">
        <v>641</v>
      </c>
      <c r="N8" s="355" t="s">
        <v>38</v>
      </c>
      <c r="O8" s="282"/>
      <c r="P8" s="282"/>
    </row>
    <row r="9" spans="2:16" ht="25.5">
      <c r="B9" s="291" t="e">
        <f>IF('PPNE2.1'!$G9="","",CONCATENATE('PPNE2.1'!$C9,".",'PPNE2.1'!$D9,".",'PPNE2.1'!$E9,".",'PPNE2.1'!$F9))</f>
        <v>#REF!</v>
      </c>
      <c r="C9" s="291" t="e">
        <f>IF('PPNE2.1'!$G9="","",'[3]Formulario PPGR1'!#REF!)</f>
        <v>#REF!</v>
      </c>
      <c r="D9" s="291" t="e">
        <f>IF('PPNE2.1'!$G9="","",'[3]Formulario PPGR1'!#REF!)</f>
        <v>#REF!</v>
      </c>
      <c r="E9" s="291" t="e">
        <f>IF('PPNE2.1'!$G9="","",'[3]Formulario PPGR1'!#REF!)</f>
        <v>#REF!</v>
      </c>
      <c r="F9" s="291" t="e">
        <f>IF('PPNE2.1'!$G9="","",'[3]Formulario PPGR1'!#REF!)</f>
        <v>#REF!</v>
      </c>
      <c r="G9" s="292" t="s">
        <v>1244</v>
      </c>
      <c r="H9" s="354" t="s">
        <v>1285</v>
      </c>
      <c r="I9" s="355" t="s">
        <v>482</v>
      </c>
      <c r="J9" s="356">
        <v>4</v>
      </c>
      <c r="K9" s="357">
        <v>12537.5</v>
      </c>
      <c r="L9" s="358">
        <v>50150</v>
      </c>
      <c r="M9" s="359" t="s">
        <v>641</v>
      </c>
      <c r="N9" s="355" t="s">
        <v>38</v>
      </c>
      <c r="O9" s="282"/>
      <c r="P9" s="282"/>
    </row>
    <row r="10" spans="2:16" ht="25.5">
      <c r="B10" s="291" t="e">
        <f>IF('PPNE2.1'!$G10="","",CONCATENATE('PPNE2.1'!$C10,".",'PPNE2.1'!$D10,".",'PPNE2.1'!$E10,".",'PPNE2.1'!$F10))</f>
        <v>#REF!</v>
      </c>
      <c r="C10" s="291" t="e">
        <f>IF('PPNE2.1'!$G10="","",'[3]Formulario PPGR1'!#REF!)</f>
        <v>#REF!</v>
      </c>
      <c r="D10" s="291" t="e">
        <f>IF('PPNE2.1'!$G10="","",'[3]Formulario PPGR1'!#REF!)</f>
        <v>#REF!</v>
      </c>
      <c r="E10" s="291" t="e">
        <f>IF('PPNE2.1'!$G10="","",'[3]Formulario PPGR1'!#REF!)</f>
        <v>#REF!</v>
      </c>
      <c r="F10" s="291" t="e">
        <f>IF('PPNE2.1'!$G10="","",'[3]Formulario PPGR1'!#REF!)</f>
        <v>#REF!</v>
      </c>
      <c r="G10" s="292" t="s">
        <v>1249</v>
      </c>
      <c r="H10" s="354" t="s">
        <v>1284</v>
      </c>
      <c r="I10" s="355" t="s">
        <v>482</v>
      </c>
      <c r="J10" s="356">
        <v>1</v>
      </c>
      <c r="K10" s="357">
        <v>9410.5</v>
      </c>
      <c r="L10" s="358">
        <v>9410.5</v>
      </c>
      <c r="M10" s="359" t="s">
        <v>641</v>
      </c>
      <c r="N10" s="355" t="s">
        <v>38</v>
      </c>
      <c r="O10" s="282"/>
      <c r="P10" s="282"/>
    </row>
    <row r="11" spans="2:16" ht="25.5">
      <c r="B11" s="297" t="e">
        <f>IF('PPNE2.1'!#REF!="","",CONCATENATE('PPNE2.1'!$C11,".",'PPNE2.1'!$D11,".",'PPNE2.1'!$E11,".",'PPNE2.1'!$F11))</f>
        <v>#REF!</v>
      </c>
      <c r="C11" s="297" t="e">
        <f>IF('PPNE2.1'!#REF!="","",'[3]Formulario PPGR1'!#REF!)</f>
        <v>#REF!</v>
      </c>
      <c r="D11" s="297" t="e">
        <f>IF('PPNE2.1'!#REF!="","",'[3]Formulario PPGR1'!#REF!)</f>
        <v>#REF!</v>
      </c>
      <c r="E11" s="297" t="e">
        <f>IF('PPNE2.1'!#REF!="","",'[3]Formulario PPGR1'!#REF!)</f>
        <v>#REF!</v>
      </c>
      <c r="F11" s="297" t="e">
        <f>IF('PPNE2.1'!#REF!="","",'[3]Formulario PPGR1'!#REF!)</f>
        <v>#REF!</v>
      </c>
      <c r="G11" s="292" t="s">
        <v>1223</v>
      </c>
      <c r="H11" s="354" t="s">
        <v>1285</v>
      </c>
      <c r="I11" s="355" t="s">
        <v>482</v>
      </c>
      <c r="J11" s="356">
        <v>1</v>
      </c>
      <c r="K11" s="357">
        <v>12537.5</v>
      </c>
      <c r="L11" s="358">
        <v>12537.5</v>
      </c>
      <c r="M11" s="359" t="s">
        <v>641</v>
      </c>
      <c r="N11" s="355" t="s">
        <v>38</v>
      </c>
      <c r="O11" s="282"/>
      <c r="P11" s="282"/>
    </row>
    <row r="12" spans="2:16" ht="12.75">
      <c r="B12" s="297">
        <f>IF('PPNE2.1'!$G12="","",CONCATENATE('PPNE2.1'!$C12,".",'PPNE2.1'!$D12,".",'PPNE2.1'!$E12,".",'PPNE2.1'!$F12))</f>
      </c>
      <c r="C12" s="297">
        <f>IF('PPNE2.1'!$G12="","",'[3]Formulario PPGR1'!#REF!)</f>
      </c>
      <c r="D12" s="297">
        <f>IF('PPNE2.1'!$G12="","",'[3]Formulario PPGR1'!#REF!)</f>
      </c>
      <c r="E12" s="297">
        <f>IF('PPNE2.1'!$G12="","",'[3]Formulario PPGR1'!#REF!)</f>
      </c>
      <c r="F12" s="297">
        <f>IF('PPNE2.1'!$G12="","",'[3]Formulario PPGR1'!#REF!)</f>
      </c>
      <c r="G12" s="292"/>
      <c r="H12" s="354"/>
      <c r="I12" s="355"/>
      <c r="J12" s="356"/>
      <c r="K12" s="357"/>
      <c r="L12" s="358"/>
      <c r="M12" s="359"/>
      <c r="N12" s="355"/>
      <c r="O12" s="282"/>
      <c r="P12" s="282"/>
    </row>
    <row r="13" spans="2:16" ht="12.75">
      <c r="B13" s="297">
        <f>IF('PPNE2.1'!$G13="","",CONCATENATE('PPNE2.1'!$C13,".",'PPNE2.1'!$D13,".",'PPNE2.1'!$E13,".",'PPNE2.1'!$F13))</f>
      </c>
      <c r="C13" s="297">
        <f>IF('PPNE2.1'!$G13="","",'[3]Formulario PPGR1'!#REF!)</f>
      </c>
      <c r="D13" s="297">
        <f>IF('PPNE2.1'!$G13="","",'[3]Formulario PPGR1'!#REF!)</f>
      </c>
      <c r="E13" s="297">
        <f>IF('PPNE2.1'!$G13="","",'[3]Formulario PPGR1'!#REF!)</f>
      </c>
      <c r="F13" s="297">
        <f>IF('PPNE2.1'!$G13="","",'[3]Formulario PPGR1'!#REF!)</f>
      </c>
      <c r="G13" s="292"/>
      <c r="H13" s="293"/>
      <c r="I13" s="293"/>
      <c r="J13" s="292"/>
      <c r="K13" s="294"/>
      <c r="L13" s="295">
        <f>+'PPNE2.1'!$K13*'PPNE2.1'!$J13</f>
        <v>0</v>
      </c>
      <c r="M13" s="296"/>
      <c r="N13" s="293"/>
      <c r="O13" s="282"/>
      <c r="P13" s="282"/>
    </row>
    <row r="14" spans="2:16" ht="12.75">
      <c r="B14" s="297">
        <f>IF('PPNE2.1'!$G14="","",CONCATENATE('PPNE2.1'!$C14,".",'PPNE2.1'!$D14,".",'PPNE2.1'!$E14,".",'PPNE2.1'!$F14))</f>
      </c>
      <c r="C14" s="297">
        <f>IF('PPNE2.1'!$G14="","",'[3]Formulario PPGR1'!#REF!)</f>
      </c>
      <c r="D14" s="297">
        <f>IF('PPNE2.1'!$G14="","",'[3]Formulario PPGR1'!#REF!)</f>
      </c>
      <c r="E14" s="297">
        <f>IF('PPNE2.1'!$G14="","",'[3]Formulario PPGR1'!#REF!)</f>
      </c>
      <c r="F14" s="297">
        <f>IF('PPNE2.1'!$G14="","",'[3]Formulario PPGR1'!#REF!)</f>
      </c>
      <c r="G14" s="292"/>
      <c r="H14" s="293"/>
      <c r="I14" s="293"/>
      <c r="J14" s="292"/>
      <c r="K14" s="294"/>
      <c r="L14" s="295">
        <f>+'PPNE2.1'!$K14*'PPNE2.1'!$J14</f>
        <v>0</v>
      </c>
      <c r="M14" s="296"/>
      <c r="N14" s="293"/>
      <c r="O14" s="282"/>
      <c r="P14" s="282"/>
    </row>
    <row r="15" spans="2:16" ht="12.75">
      <c r="B15" s="297">
        <f>IF('PPNE2.1'!$G15="","",CONCATENATE('PPNE2.1'!$C15,".",'PPNE2.1'!$D15,".",'PPNE2.1'!$E15,".",'PPNE2.1'!$F15))</f>
      </c>
      <c r="C15" s="297">
        <f>IF('PPNE2.1'!$G15="","",'[3]Formulario PPGR1'!#REF!)</f>
      </c>
      <c r="D15" s="297">
        <f>IF('PPNE2.1'!$G15="","",'[3]Formulario PPGR1'!#REF!)</f>
      </c>
      <c r="E15" s="297">
        <f>IF('PPNE2.1'!$G15="","",'[3]Formulario PPGR1'!#REF!)</f>
      </c>
      <c r="F15" s="297">
        <f>IF('PPNE2.1'!$G15="","",'[3]Formulario PPGR1'!#REF!)</f>
      </c>
      <c r="G15" s="292"/>
      <c r="H15" s="293"/>
      <c r="I15" s="293"/>
      <c r="J15" s="292"/>
      <c r="K15" s="294"/>
      <c r="L15" s="295">
        <f>+'PPNE2.1'!$K15*'PPNE2.1'!$J15</f>
        <v>0</v>
      </c>
      <c r="M15" s="296"/>
      <c r="N15" s="293"/>
      <c r="O15" s="282"/>
      <c r="P15" s="282"/>
    </row>
    <row r="16" spans="2:16" ht="12.75">
      <c r="B16" s="297">
        <f>IF('PPNE2.1'!$G16="","",CONCATENATE('PPNE2.1'!$C16,".",'PPNE2.1'!$D16,".",'PPNE2.1'!$E16,".",'PPNE2.1'!$F16))</f>
      </c>
      <c r="C16" s="297">
        <f>IF('PPNE2.1'!$G16="","",'[3]Formulario PPGR1'!#REF!)</f>
      </c>
      <c r="D16" s="297">
        <f>IF('PPNE2.1'!$G16="","",'[3]Formulario PPGR1'!#REF!)</f>
      </c>
      <c r="E16" s="297">
        <f>IF('PPNE2.1'!$G16="","",'[3]Formulario PPGR1'!#REF!)</f>
      </c>
      <c r="F16" s="297">
        <f>IF('PPNE2.1'!$G16="","",'[3]Formulario PPGR1'!#REF!)</f>
      </c>
      <c r="G16" s="292"/>
      <c r="H16" s="293"/>
      <c r="I16" s="293"/>
      <c r="J16" s="292"/>
      <c r="K16" s="294"/>
      <c r="L16" s="295">
        <f>+'PPNE2.1'!$K16*'PPNE2.1'!$J16</f>
        <v>0</v>
      </c>
      <c r="M16" s="296"/>
      <c r="N16" s="293"/>
      <c r="O16" s="282"/>
      <c r="P16" s="282"/>
    </row>
    <row r="17" spans="2:16" ht="12.75">
      <c r="B17" s="297">
        <f>IF('PPNE2.1'!$G17="","",CONCATENATE('PPNE2.1'!$C17,".",'PPNE2.1'!$D17,".",'PPNE2.1'!$E17,".",'PPNE2.1'!$F17))</f>
      </c>
      <c r="C17" s="297">
        <f>IF('PPNE2.1'!$G17="","",'[3]Formulario PPGR1'!#REF!)</f>
      </c>
      <c r="D17" s="297">
        <f>IF('PPNE2.1'!$G17="","",'[3]Formulario PPGR1'!#REF!)</f>
      </c>
      <c r="E17" s="297">
        <f>IF('PPNE2.1'!$G17="","",'[3]Formulario PPGR1'!#REF!)</f>
      </c>
      <c r="F17" s="297">
        <f>IF('PPNE2.1'!$G17="","",'[3]Formulario PPGR1'!#REF!)</f>
      </c>
      <c r="G17" s="292"/>
      <c r="H17" s="293"/>
      <c r="I17" s="293"/>
      <c r="J17" s="292"/>
      <c r="K17" s="294"/>
      <c r="L17" s="295">
        <f>+'PPNE2.1'!$K17*'PPNE2.1'!$J17</f>
        <v>0</v>
      </c>
      <c r="M17" s="296"/>
      <c r="N17" s="293"/>
      <c r="O17" s="282"/>
      <c r="P17" s="282"/>
    </row>
    <row r="18" spans="2:16" ht="12.75">
      <c r="B18" s="297">
        <f>IF('PPNE2.1'!$G18="","",CONCATENATE('PPNE2.1'!$C18,".",'PPNE2.1'!$D18,".",'PPNE2.1'!$E18,".",'PPNE2.1'!$F18))</f>
      </c>
      <c r="C18" s="297">
        <f>IF('PPNE2.1'!$G18="","",'[3]Formulario PPGR1'!#REF!)</f>
      </c>
      <c r="D18" s="297">
        <f>IF('PPNE2.1'!$G18="","",'[3]Formulario PPGR1'!#REF!)</f>
      </c>
      <c r="E18" s="297">
        <f>IF('PPNE2.1'!$G18="","",'[3]Formulario PPGR1'!#REF!)</f>
      </c>
      <c r="F18" s="297">
        <f>IF('PPNE2.1'!$G18="","",'[3]Formulario PPGR1'!#REF!)</f>
      </c>
      <c r="G18" s="292"/>
      <c r="H18" s="293"/>
      <c r="I18" s="293"/>
      <c r="J18" s="292"/>
      <c r="K18" s="294"/>
      <c r="L18" s="295">
        <f>+'PPNE2.1'!$K18*'PPNE2.1'!$J18</f>
        <v>0</v>
      </c>
      <c r="M18" s="296"/>
      <c r="N18" s="293"/>
      <c r="O18" s="282"/>
      <c r="P18" s="282"/>
    </row>
    <row r="19" spans="2:16" ht="12.75">
      <c r="B19" s="297">
        <f>IF('PPNE2.1'!$G19="","",CONCATENATE('PPNE2.1'!$C19,".",'PPNE2.1'!$D19,".",'PPNE2.1'!$E19,".",'PPNE2.1'!$F19))</f>
      </c>
      <c r="C19" s="297">
        <f>IF('PPNE2.1'!$G19="","",'[3]Formulario PPGR1'!#REF!)</f>
      </c>
      <c r="D19" s="297">
        <f>IF('PPNE2.1'!$G19="","",'[3]Formulario PPGR1'!#REF!)</f>
      </c>
      <c r="E19" s="297">
        <f>IF('PPNE2.1'!$G19="","",'[3]Formulario PPGR1'!#REF!)</f>
      </c>
      <c r="F19" s="297">
        <f>IF('PPNE2.1'!$G19="","",'[3]Formulario PPGR1'!#REF!)</f>
      </c>
      <c r="G19" s="292"/>
      <c r="H19" s="293"/>
      <c r="I19" s="293"/>
      <c r="J19" s="292"/>
      <c r="K19" s="294"/>
      <c r="L19" s="295">
        <f>+'PPNE2.1'!$K19*'PPNE2.1'!$J19</f>
        <v>0</v>
      </c>
      <c r="M19" s="296"/>
      <c r="N19" s="293"/>
      <c r="O19" s="282"/>
      <c r="P19" s="282"/>
    </row>
    <row r="20" spans="2:16" ht="12.75">
      <c r="B20" s="297">
        <f>IF('PPNE2.1'!$G20="","",CONCATENATE('PPNE2.1'!$C20,".",'PPNE2.1'!$D20,".",'PPNE2.1'!$E20,".",'PPNE2.1'!$F20))</f>
      </c>
      <c r="C20" s="297">
        <f>IF('PPNE2.1'!$G20="","",'[3]Formulario PPGR1'!#REF!)</f>
      </c>
      <c r="D20" s="297">
        <f>IF('PPNE2.1'!$G20="","",'[3]Formulario PPGR1'!#REF!)</f>
      </c>
      <c r="E20" s="297">
        <f>IF('PPNE2.1'!$G20="","",'[3]Formulario PPGR1'!#REF!)</f>
      </c>
      <c r="F20" s="297">
        <f>IF('PPNE2.1'!$G20="","",'[3]Formulario PPGR1'!#REF!)</f>
      </c>
      <c r="G20" s="292"/>
      <c r="H20" s="293"/>
      <c r="I20" s="293"/>
      <c r="J20" s="292"/>
      <c r="K20" s="294"/>
      <c r="L20" s="295">
        <f>+'PPNE2.1'!$K20*'PPNE2.1'!$J20</f>
        <v>0</v>
      </c>
      <c r="M20" s="296"/>
      <c r="N20" s="293"/>
      <c r="O20" s="282"/>
      <c r="P20" s="282"/>
    </row>
    <row r="21" spans="2:16" ht="12.75">
      <c r="B21" s="297">
        <f>IF('PPNE2.1'!$G21="","",CONCATENATE('PPNE2.1'!$C21,".",'PPNE2.1'!$D21,".",'PPNE2.1'!$E21,".",'PPNE2.1'!$F21))</f>
      </c>
      <c r="C21" s="297">
        <f>IF('PPNE2.1'!$G21="","",'[3]Formulario PPGR1'!#REF!)</f>
      </c>
      <c r="D21" s="297">
        <f>IF('PPNE2.1'!$G21="","",'[3]Formulario PPGR1'!#REF!)</f>
      </c>
      <c r="E21" s="297">
        <f>IF('PPNE2.1'!$G21="","",'[3]Formulario PPGR1'!#REF!)</f>
      </c>
      <c r="F21" s="297">
        <f>IF('PPNE2.1'!$G21="","",'[3]Formulario PPGR1'!#REF!)</f>
      </c>
      <c r="G21" s="292"/>
      <c r="H21" s="293"/>
      <c r="I21" s="293"/>
      <c r="J21" s="292"/>
      <c r="K21" s="294"/>
      <c r="L21" s="295">
        <f>+'PPNE2.1'!$K21*'PPNE2.1'!$J21</f>
        <v>0</v>
      </c>
      <c r="M21" s="296"/>
      <c r="N21" s="293"/>
      <c r="O21" s="282"/>
      <c r="P21" s="282"/>
    </row>
    <row r="22" spans="2:16" ht="12.75">
      <c r="B22" s="297">
        <f>IF('PPNE2.1'!$G22="","",CONCATENATE('PPNE2.1'!$C22,".",'PPNE2.1'!$D22,".",'PPNE2.1'!$E22,".",'PPNE2.1'!$F22))</f>
      </c>
      <c r="C22" s="297">
        <f>IF('PPNE2.1'!$G22="","",'[3]Formulario PPGR1'!#REF!)</f>
      </c>
      <c r="D22" s="297">
        <f>IF('PPNE2.1'!$G22="","",'[3]Formulario PPGR1'!#REF!)</f>
      </c>
      <c r="E22" s="297">
        <f>IF('PPNE2.1'!$G22="","",'[3]Formulario PPGR1'!#REF!)</f>
      </c>
      <c r="F22" s="297">
        <f>IF('PPNE2.1'!$G22="","",'[3]Formulario PPGR1'!#REF!)</f>
      </c>
      <c r="G22" s="292"/>
      <c r="H22" s="293"/>
      <c r="I22" s="293"/>
      <c r="J22" s="292"/>
      <c r="K22" s="294"/>
      <c r="L22" s="295">
        <f>+'PPNE2.1'!$K22*'PPNE2.1'!$J22</f>
        <v>0</v>
      </c>
      <c r="M22" s="296"/>
      <c r="N22" s="293"/>
      <c r="O22" s="282"/>
      <c r="P22" s="282"/>
    </row>
    <row r="23" spans="2:16" ht="12.75">
      <c r="B23" s="297">
        <f>IF('PPNE2.1'!$G23="","",CONCATENATE('PPNE2.1'!$C23,".",'PPNE2.1'!$D23,".",'PPNE2.1'!$E23,".",'PPNE2.1'!$F23))</f>
      </c>
      <c r="C23" s="297">
        <f>IF('PPNE2.1'!$G23="","",'[3]Formulario PPGR1'!#REF!)</f>
      </c>
      <c r="D23" s="297">
        <f>IF('PPNE2.1'!$G23="","",'[3]Formulario PPGR1'!#REF!)</f>
      </c>
      <c r="E23" s="297">
        <f>IF('PPNE2.1'!$G23="","",'[3]Formulario PPGR1'!#REF!)</f>
      </c>
      <c r="F23" s="297">
        <f>IF('PPNE2.1'!$G23="","",'[3]Formulario PPGR1'!#REF!)</f>
      </c>
      <c r="G23" s="292"/>
      <c r="H23" s="293"/>
      <c r="I23" s="293"/>
      <c r="J23" s="292"/>
      <c r="K23" s="294"/>
      <c r="L23" s="295">
        <f>+'PPNE2.1'!$K23*'PPNE2.1'!$J23</f>
        <v>0</v>
      </c>
      <c r="M23" s="296"/>
      <c r="N23" s="293"/>
      <c r="O23" s="282"/>
      <c r="P23" s="282"/>
    </row>
    <row r="24" spans="2:16" ht="12.75">
      <c r="B24" s="297">
        <f>IF('PPNE2.1'!$G24="","",CONCATENATE('PPNE2.1'!$C24,".",'PPNE2.1'!$D24,".",'PPNE2.1'!$E24,".",'PPNE2.1'!$F24))</f>
      </c>
      <c r="C24" s="297">
        <f>IF('PPNE2.1'!$G24="","",'[3]Formulario PPGR1'!#REF!)</f>
      </c>
      <c r="D24" s="297">
        <f>IF('PPNE2.1'!$G24="","",'[3]Formulario PPGR1'!#REF!)</f>
      </c>
      <c r="E24" s="297">
        <f>IF('PPNE2.1'!$G24="","",'[3]Formulario PPGR1'!#REF!)</f>
      </c>
      <c r="F24" s="297">
        <f>IF('PPNE2.1'!$G24="","",'[3]Formulario PPGR1'!#REF!)</f>
      </c>
      <c r="G24" s="292"/>
      <c r="H24" s="293"/>
      <c r="I24" s="293"/>
      <c r="J24" s="292"/>
      <c r="K24" s="294"/>
      <c r="L24" s="295">
        <f>+'PPNE2.1'!$K24*'PPNE2.1'!$J24</f>
        <v>0</v>
      </c>
      <c r="M24" s="296"/>
      <c r="N24" s="293"/>
      <c r="O24" s="282"/>
      <c r="P24" s="282"/>
    </row>
    <row r="25" spans="2:16" ht="12.75">
      <c r="B25" s="297">
        <f>IF('PPNE2.1'!$G25="","",CONCATENATE('PPNE2.1'!$C25,".",'PPNE2.1'!$D25,".",'PPNE2.1'!$E25,".",'PPNE2.1'!$F25))</f>
      </c>
      <c r="C25" s="297">
        <f>IF('PPNE2.1'!$G25="","",'[3]Formulario PPGR1'!#REF!)</f>
      </c>
      <c r="D25" s="297">
        <f>IF('PPNE2.1'!$G25="","",'[3]Formulario PPGR1'!#REF!)</f>
      </c>
      <c r="E25" s="297">
        <f>IF('PPNE2.1'!$G25="","",'[3]Formulario PPGR1'!#REF!)</f>
      </c>
      <c r="F25" s="297">
        <f>IF('PPNE2.1'!$G25="","",'[3]Formulario PPGR1'!#REF!)</f>
      </c>
      <c r="G25" s="292"/>
      <c r="H25" s="293"/>
      <c r="I25" s="293"/>
      <c r="J25" s="292"/>
      <c r="K25" s="294"/>
      <c r="L25" s="295">
        <f>+'PPNE2.1'!$K25*'PPNE2.1'!$J25</f>
        <v>0</v>
      </c>
      <c r="M25" s="296"/>
      <c r="N25" s="293"/>
      <c r="O25" s="282"/>
      <c r="P25" s="282"/>
    </row>
    <row r="26" spans="2:16" ht="12.75">
      <c r="B26" s="297">
        <f>IF('PPNE2.1'!$G26="","",CONCATENATE('PPNE2.1'!$C26,".",'PPNE2.1'!$D26,".",'PPNE2.1'!$E26,".",'PPNE2.1'!$F26))</f>
      </c>
      <c r="C26" s="297">
        <f>IF('PPNE2.1'!$G26="","",'[3]Formulario PPGR1'!#REF!)</f>
      </c>
      <c r="D26" s="297">
        <f>IF('PPNE2.1'!$G26="","",'[3]Formulario PPGR1'!#REF!)</f>
      </c>
      <c r="E26" s="297">
        <f>IF('PPNE2.1'!$G26="","",'[3]Formulario PPGR1'!#REF!)</f>
      </c>
      <c r="F26" s="297">
        <f>IF('PPNE2.1'!$G26="","",'[3]Formulario PPGR1'!#REF!)</f>
      </c>
      <c r="G26" s="292"/>
      <c r="H26" s="293"/>
      <c r="I26" s="293"/>
      <c r="J26" s="292"/>
      <c r="K26" s="294"/>
      <c r="L26" s="295">
        <f>+'PPNE2.1'!$K26*'PPNE2.1'!$J26</f>
        <v>0</v>
      </c>
      <c r="M26" s="296"/>
      <c r="N26" s="293"/>
      <c r="O26" s="282"/>
      <c r="P26" s="282"/>
    </row>
    <row r="27" spans="2:16" ht="12.75">
      <c r="B27" s="297">
        <f>IF('PPNE2.1'!$G27="","",CONCATENATE('PPNE2.1'!$C27,".",'PPNE2.1'!$D27,".",'PPNE2.1'!$E27,".",'PPNE2.1'!$F27))</f>
      </c>
      <c r="C27" s="297">
        <f>IF('PPNE2.1'!$G27="","",'[3]Formulario PPGR1'!#REF!)</f>
      </c>
      <c r="D27" s="297">
        <f>IF('PPNE2.1'!$G27="","",'[3]Formulario PPGR1'!#REF!)</f>
      </c>
      <c r="E27" s="297">
        <f>IF('PPNE2.1'!$G27="","",'[3]Formulario PPGR1'!#REF!)</f>
      </c>
      <c r="F27" s="297">
        <f>IF('PPNE2.1'!$G27="","",'[3]Formulario PPGR1'!#REF!)</f>
      </c>
      <c r="G27" s="292"/>
      <c r="H27" s="293"/>
      <c r="I27" s="293"/>
      <c r="J27" s="292"/>
      <c r="K27" s="294"/>
      <c r="L27" s="295">
        <f>+'PPNE2.1'!$K27*'PPNE2.1'!$J27</f>
        <v>0</v>
      </c>
      <c r="M27" s="296"/>
      <c r="N27" s="293"/>
      <c r="O27" s="282"/>
      <c r="P27" s="282"/>
    </row>
    <row r="28" spans="2:16" ht="12.75">
      <c r="B28" s="297">
        <f>IF('PPNE2.1'!$G28="","",CONCATENATE('PPNE2.1'!$C28,".",'PPNE2.1'!$D28,".",'PPNE2.1'!$E28,".",'PPNE2.1'!$F28))</f>
      </c>
      <c r="C28" s="297">
        <f>IF('PPNE2.1'!$G28="","",'[3]Formulario PPGR1'!#REF!)</f>
      </c>
      <c r="D28" s="297">
        <f>IF('PPNE2.1'!$G28="","",'[3]Formulario PPGR1'!#REF!)</f>
      </c>
      <c r="E28" s="297">
        <f>IF('PPNE2.1'!$G28="","",'[3]Formulario PPGR1'!#REF!)</f>
      </c>
      <c r="F28" s="297">
        <f>IF('PPNE2.1'!$G28="","",'[3]Formulario PPGR1'!#REF!)</f>
      </c>
      <c r="G28" s="292"/>
      <c r="H28" s="293"/>
      <c r="I28" s="293"/>
      <c r="J28" s="292"/>
      <c r="K28" s="294"/>
      <c r="L28" s="295">
        <f>+'PPNE2.1'!$K28*'PPNE2.1'!$J28</f>
        <v>0</v>
      </c>
      <c r="M28" s="296"/>
      <c r="N28" s="293"/>
      <c r="O28" s="282"/>
      <c r="P28" s="282"/>
    </row>
    <row r="29" spans="2:16" ht="12.75">
      <c r="B29" s="297">
        <f>IF('PPNE2.1'!$G29="","",CONCATENATE('PPNE2.1'!$C29,".",'PPNE2.1'!$D29,".",'PPNE2.1'!$E29,".",'PPNE2.1'!$F29))</f>
      </c>
      <c r="C29" s="297">
        <f>IF('PPNE2.1'!$G29="","",'[3]Formulario PPGR1'!#REF!)</f>
      </c>
      <c r="D29" s="297">
        <f>IF('PPNE2.1'!$G29="","",'[3]Formulario PPGR1'!#REF!)</f>
      </c>
      <c r="E29" s="297">
        <f>IF('PPNE2.1'!$G29="","",'[3]Formulario PPGR1'!#REF!)</f>
      </c>
      <c r="F29" s="297">
        <f>IF('PPNE2.1'!$G29="","",'[3]Formulario PPGR1'!#REF!)</f>
      </c>
      <c r="G29" s="292"/>
      <c r="H29" s="293"/>
      <c r="I29" s="293"/>
      <c r="J29" s="292"/>
      <c r="K29" s="294"/>
      <c r="L29" s="295">
        <f>+'PPNE2.1'!$K29*'PPNE2.1'!$J29</f>
        <v>0</v>
      </c>
      <c r="M29" s="296"/>
      <c r="N29" s="293"/>
      <c r="O29" s="282"/>
      <c r="P29" s="282"/>
    </row>
    <row r="30" spans="2:16" ht="12.75">
      <c r="B30" s="297">
        <f>IF('PPNE2.1'!$G30="","",CONCATENATE('PPNE2.1'!$C30,".",'PPNE2.1'!$D30,".",'PPNE2.1'!$E30,".",'PPNE2.1'!$F30))</f>
      </c>
      <c r="C30" s="297">
        <f>IF('PPNE2.1'!$G30="","",'[3]Formulario PPGR1'!#REF!)</f>
      </c>
      <c r="D30" s="297">
        <f>IF('PPNE2.1'!$G30="","",'[3]Formulario PPGR1'!#REF!)</f>
      </c>
      <c r="E30" s="297">
        <f>IF('PPNE2.1'!$G30="","",'[3]Formulario PPGR1'!#REF!)</f>
      </c>
      <c r="F30" s="297">
        <f>IF('PPNE2.1'!$G30="","",'[3]Formulario PPGR1'!#REF!)</f>
      </c>
      <c r="G30" s="292"/>
      <c r="H30" s="293"/>
      <c r="I30" s="293"/>
      <c r="J30" s="292"/>
      <c r="K30" s="294"/>
      <c r="L30" s="295">
        <f>+'PPNE2.1'!$K30*'PPNE2.1'!$J30</f>
        <v>0</v>
      </c>
      <c r="M30" s="296"/>
      <c r="N30" s="293"/>
      <c r="O30" s="282"/>
      <c r="P30" s="282"/>
    </row>
    <row r="31" spans="2:16" ht="12.75">
      <c r="B31" s="297">
        <f>IF('PPNE2.1'!$G31="","",CONCATENATE('PPNE2.1'!$C31,".",'PPNE2.1'!$D31,".",'PPNE2.1'!$E31,".",'PPNE2.1'!$F31))</f>
      </c>
      <c r="C31" s="297">
        <f>IF('PPNE2.1'!$G31="","",'[3]Formulario PPGR1'!#REF!)</f>
      </c>
      <c r="D31" s="297">
        <f>IF('PPNE2.1'!$G31="","",'[3]Formulario PPGR1'!#REF!)</f>
      </c>
      <c r="E31" s="297">
        <f>IF('PPNE2.1'!$G31="","",'[3]Formulario PPGR1'!#REF!)</f>
      </c>
      <c r="F31" s="297">
        <f>IF('PPNE2.1'!$G31="","",'[3]Formulario PPGR1'!#REF!)</f>
      </c>
      <c r="G31" s="292"/>
      <c r="H31" s="293"/>
      <c r="I31" s="293"/>
      <c r="J31" s="292"/>
      <c r="K31" s="294"/>
      <c r="L31" s="295">
        <f>+'PPNE2.1'!$K31*'PPNE2.1'!$J31</f>
        <v>0</v>
      </c>
      <c r="M31" s="296"/>
      <c r="N31" s="293"/>
      <c r="O31" s="282"/>
      <c r="P31" s="282"/>
    </row>
    <row r="32" spans="2:16" ht="12.75">
      <c r="B32" s="297">
        <f>IF('PPNE2.1'!$G32="","",CONCATENATE('PPNE2.1'!$C32,".",'PPNE2.1'!$D32,".",'PPNE2.1'!$E32,".",'PPNE2.1'!$F32))</f>
      </c>
      <c r="C32" s="297">
        <f>IF('PPNE2.1'!$G32="","",'[3]Formulario PPGR1'!#REF!)</f>
      </c>
      <c r="D32" s="297">
        <f>IF('PPNE2.1'!$G32="","",'[3]Formulario PPGR1'!#REF!)</f>
      </c>
      <c r="E32" s="297">
        <f>IF('PPNE2.1'!$G32="","",'[3]Formulario PPGR1'!#REF!)</f>
      </c>
      <c r="F32" s="297">
        <f>IF('PPNE2.1'!$G32="","",'[3]Formulario PPGR1'!#REF!)</f>
      </c>
      <c r="G32" s="292"/>
      <c r="H32" s="293"/>
      <c r="I32" s="293"/>
      <c r="J32" s="292"/>
      <c r="K32" s="294"/>
      <c r="L32" s="295">
        <f>+'PPNE2.1'!$K32*'PPNE2.1'!$J32</f>
        <v>0</v>
      </c>
      <c r="M32" s="296"/>
      <c r="N32" s="293"/>
      <c r="O32" s="282"/>
      <c r="P32" s="282"/>
    </row>
    <row r="33" spans="2:16" ht="12.75">
      <c r="B33" s="297">
        <f>IF('PPNE2.1'!$G33="","",CONCATENATE('PPNE2.1'!$C33,".",'PPNE2.1'!$D33,".",'PPNE2.1'!$E33,".",'PPNE2.1'!$F33))</f>
      </c>
      <c r="C33" s="297">
        <f>IF('PPNE2.1'!$G33="","",'[3]Formulario PPGR1'!#REF!)</f>
      </c>
      <c r="D33" s="297">
        <f>IF('PPNE2.1'!$G33="","",'[3]Formulario PPGR1'!#REF!)</f>
      </c>
      <c r="E33" s="297">
        <f>IF('PPNE2.1'!$G33="","",'[3]Formulario PPGR1'!#REF!)</f>
      </c>
      <c r="F33" s="297">
        <f>IF('PPNE2.1'!$G33="","",'[3]Formulario PPGR1'!#REF!)</f>
      </c>
      <c r="G33" s="292"/>
      <c r="H33" s="293"/>
      <c r="I33" s="293"/>
      <c r="J33" s="292"/>
      <c r="K33" s="294"/>
      <c r="L33" s="295">
        <f>+'PPNE2.1'!$K33*'PPNE2.1'!$J33</f>
        <v>0</v>
      </c>
      <c r="M33" s="296"/>
      <c r="N33" s="293"/>
      <c r="O33" s="282"/>
      <c r="P33" s="282"/>
    </row>
    <row r="34" spans="2:16" ht="12.75">
      <c r="B34" s="297">
        <f>IF('PPNE2.1'!$G34="","",CONCATENATE('PPNE2.1'!$C34,".",'PPNE2.1'!$D34,".",'PPNE2.1'!$E34,".",'PPNE2.1'!$F34))</f>
      </c>
      <c r="C34" s="297">
        <f>IF('PPNE2.1'!$G34="","",'[3]Formulario PPGR1'!#REF!)</f>
      </c>
      <c r="D34" s="297">
        <f>IF('PPNE2.1'!$G34="","",'[3]Formulario PPGR1'!#REF!)</f>
      </c>
      <c r="E34" s="297">
        <f>IF('PPNE2.1'!$G34="","",'[3]Formulario PPGR1'!#REF!)</f>
      </c>
      <c r="F34" s="297">
        <f>IF('PPNE2.1'!$G34="","",'[3]Formulario PPGR1'!#REF!)</f>
      </c>
      <c r="G34" s="292"/>
      <c r="H34" s="293"/>
      <c r="I34" s="293"/>
      <c r="J34" s="292"/>
      <c r="K34" s="294"/>
      <c r="L34" s="295">
        <f>+'PPNE2.1'!$K34*'PPNE2.1'!$J34</f>
        <v>0</v>
      </c>
      <c r="M34" s="296"/>
      <c r="N34" s="293"/>
      <c r="O34" s="282"/>
      <c r="P34" s="282"/>
    </row>
    <row r="35" spans="2:16" ht="12.75">
      <c r="B35" s="297">
        <f>IF('PPNE2.1'!$G35="","",CONCATENATE('PPNE2.1'!$C35,".",'PPNE2.1'!$D35,".",'PPNE2.1'!$E35,".",'PPNE2.1'!$F35))</f>
      </c>
      <c r="C35" s="297">
        <f>IF('PPNE2.1'!$G35="","",'[3]Formulario PPGR1'!#REF!)</f>
      </c>
      <c r="D35" s="297">
        <f>IF('PPNE2.1'!$G35="","",'[3]Formulario PPGR1'!#REF!)</f>
      </c>
      <c r="E35" s="297">
        <f>IF('PPNE2.1'!$G35="","",'[3]Formulario PPGR1'!#REF!)</f>
      </c>
      <c r="F35" s="297">
        <f>IF('PPNE2.1'!$G35="","",'[3]Formulario PPGR1'!#REF!)</f>
      </c>
      <c r="G35" s="292"/>
      <c r="H35" s="293"/>
      <c r="I35" s="293"/>
      <c r="J35" s="292"/>
      <c r="K35" s="294"/>
      <c r="L35" s="295">
        <f>+'PPNE2.1'!$K35*'PPNE2.1'!$J35</f>
        <v>0</v>
      </c>
      <c r="M35" s="296"/>
      <c r="N35" s="293"/>
      <c r="O35" s="282"/>
      <c r="P35" s="282"/>
    </row>
    <row r="36" spans="2:16" ht="12.75">
      <c r="B36" s="297">
        <f>IF('PPNE2.1'!$G36="","",CONCATENATE('PPNE2.1'!$C36,".",'PPNE2.1'!$D36,".",'PPNE2.1'!$E36,".",'PPNE2.1'!$F36))</f>
      </c>
      <c r="C36" s="297">
        <f>IF('PPNE2.1'!$G36="","",'[3]Formulario PPGR1'!#REF!)</f>
      </c>
      <c r="D36" s="297">
        <f>IF('PPNE2.1'!$G36="","",'[3]Formulario PPGR1'!#REF!)</f>
      </c>
      <c r="E36" s="297">
        <f>IF('PPNE2.1'!$G36="","",'[3]Formulario PPGR1'!#REF!)</f>
      </c>
      <c r="F36" s="297">
        <f>IF('PPNE2.1'!$G36="","",'[3]Formulario PPGR1'!#REF!)</f>
      </c>
      <c r="G36" s="292"/>
      <c r="H36" s="293"/>
      <c r="I36" s="293"/>
      <c r="J36" s="292"/>
      <c r="K36" s="294"/>
      <c r="L36" s="295">
        <f>+'PPNE2.1'!$K36*'PPNE2.1'!$J36</f>
        <v>0</v>
      </c>
      <c r="M36" s="296"/>
      <c r="N36" s="293"/>
      <c r="O36" s="282"/>
      <c r="P36" s="282"/>
    </row>
    <row r="37" spans="2:16" ht="12.75">
      <c r="B37" s="297">
        <f>IF('PPNE2.1'!$G37="","",CONCATENATE('PPNE2.1'!$C37,".",'PPNE2.1'!$D37,".",'PPNE2.1'!$E37,".",'PPNE2.1'!$F37))</f>
      </c>
      <c r="C37" s="297">
        <f>IF('PPNE2.1'!$G37="","",'[3]Formulario PPGR1'!#REF!)</f>
      </c>
      <c r="D37" s="297">
        <f>IF('PPNE2.1'!$G37="","",'[3]Formulario PPGR1'!#REF!)</f>
      </c>
      <c r="E37" s="297">
        <f>IF('PPNE2.1'!$G37="","",'[3]Formulario PPGR1'!#REF!)</f>
      </c>
      <c r="F37" s="297">
        <f>IF('PPNE2.1'!$G37="","",'[3]Formulario PPGR1'!#REF!)</f>
      </c>
      <c r="G37" s="292"/>
      <c r="H37" s="293"/>
      <c r="I37" s="293"/>
      <c r="J37" s="292"/>
      <c r="K37" s="294"/>
      <c r="L37" s="295">
        <f>+'PPNE2.1'!$K37*'PPNE2.1'!$J37</f>
        <v>0</v>
      </c>
      <c r="M37" s="296"/>
      <c r="N37" s="293"/>
      <c r="O37" s="282"/>
      <c r="P37" s="282"/>
    </row>
    <row r="38" spans="2:16" ht="12.75">
      <c r="B38" s="297">
        <f>IF('PPNE2.1'!$G38="","",CONCATENATE('PPNE2.1'!$C38,".",'PPNE2.1'!$D38,".",'PPNE2.1'!$E38,".",'PPNE2.1'!$F38))</f>
      </c>
      <c r="C38" s="297">
        <f>IF('PPNE2.1'!$G38="","",'[3]Formulario PPGR1'!#REF!)</f>
      </c>
      <c r="D38" s="297">
        <f>IF('PPNE2.1'!$G38="","",'[3]Formulario PPGR1'!#REF!)</f>
      </c>
      <c r="E38" s="297">
        <f>IF('PPNE2.1'!$G38="","",'[3]Formulario PPGR1'!#REF!)</f>
      </c>
      <c r="F38" s="297">
        <f>IF('PPNE2.1'!$G38="","",'[3]Formulario PPGR1'!#REF!)</f>
      </c>
      <c r="G38" s="292"/>
      <c r="H38" s="293"/>
      <c r="I38" s="293"/>
      <c r="J38" s="292"/>
      <c r="K38" s="294"/>
      <c r="L38" s="295">
        <f>+'PPNE2.1'!$K38*'PPNE2.1'!$J38</f>
        <v>0</v>
      </c>
      <c r="M38" s="296"/>
      <c r="N38" s="293"/>
      <c r="O38" s="282"/>
      <c r="P38" s="282"/>
    </row>
    <row r="39" spans="2:16" ht="12.75">
      <c r="B39" s="297">
        <f>IF('PPNE2.1'!$G39="","",CONCATENATE('PPNE2.1'!$C39,".",'PPNE2.1'!$D39,".",'PPNE2.1'!$E39,".",'PPNE2.1'!$F39))</f>
      </c>
      <c r="C39" s="297">
        <f>IF('PPNE2.1'!$G39="","",'[3]Formulario PPGR1'!#REF!)</f>
      </c>
      <c r="D39" s="297">
        <f>IF('PPNE2.1'!$G39="","",'[3]Formulario PPGR1'!#REF!)</f>
      </c>
      <c r="E39" s="297">
        <f>IF('PPNE2.1'!$G39="","",'[3]Formulario PPGR1'!#REF!)</f>
      </c>
      <c r="F39" s="297">
        <f>IF('PPNE2.1'!$G39="","",'[3]Formulario PPGR1'!#REF!)</f>
      </c>
      <c r="G39" s="292"/>
      <c r="H39" s="293"/>
      <c r="I39" s="293"/>
      <c r="J39" s="292"/>
      <c r="K39" s="294"/>
      <c r="L39" s="295">
        <f>+'PPNE2.1'!$K39*'PPNE2.1'!$J39</f>
        <v>0</v>
      </c>
      <c r="M39" s="296"/>
      <c r="N39" s="293"/>
      <c r="O39" s="282"/>
      <c r="P39" s="282"/>
    </row>
    <row r="40" spans="2:16" ht="12.75">
      <c r="B40" s="297">
        <f>IF('PPNE2.1'!$G40="","",CONCATENATE('PPNE2.1'!$C40,".",'PPNE2.1'!$D40,".",'PPNE2.1'!$E40,".",'PPNE2.1'!$F40))</f>
      </c>
      <c r="C40" s="297">
        <f>IF('PPNE2.1'!$G40="","",'[3]Formulario PPGR1'!#REF!)</f>
      </c>
      <c r="D40" s="297">
        <f>IF('PPNE2.1'!$G40="","",'[3]Formulario PPGR1'!#REF!)</f>
      </c>
      <c r="E40" s="297">
        <f>IF('PPNE2.1'!$G40="","",'[3]Formulario PPGR1'!#REF!)</f>
      </c>
      <c r="F40" s="297">
        <f>IF('PPNE2.1'!$G40="","",'[3]Formulario PPGR1'!#REF!)</f>
      </c>
      <c r="G40" s="292"/>
      <c r="H40" s="293"/>
      <c r="I40" s="293"/>
      <c r="J40" s="292"/>
      <c r="K40" s="294"/>
      <c r="L40" s="295">
        <f>+'PPNE2.1'!$K40*'PPNE2.1'!$J40</f>
        <v>0</v>
      </c>
      <c r="M40" s="296"/>
      <c r="N40" s="293"/>
      <c r="O40" s="282"/>
      <c r="P40" s="282"/>
    </row>
    <row r="41" spans="2:16" ht="12.75">
      <c r="B41" s="297">
        <f>IF('PPNE2.1'!$G41="","",CONCATENATE('PPNE2.1'!$C41,".",'PPNE2.1'!$D41,".",'PPNE2.1'!$E41,".",'PPNE2.1'!$F41))</f>
      </c>
      <c r="C41" s="297">
        <f>IF('PPNE2.1'!$G41="","",'[3]Formulario PPGR1'!#REF!)</f>
      </c>
      <c r="D41" s="297">
        <f>IF('PPNE2.1'!$G41="","",'[3]Formulario PPGR1'!#REF!)</f>
      </c>
      <c r="E41" s="297">
        <f>IF('PPNE2.1'!$G41="","",'[3]Formulario PPGR1'!#REF!)</f>
      </c>
      <c r="F41" s="297">
        <f>IF('PPNE2.1'!$G41="","",'[3]Formulario PPGR1'!#REF!)</f>
      </c>
      <c r="G41" s="292"/>
      <c r="H41" s="293"/>
      <c r="I41" s="293"/>
      <c r="J41" s="292"/>
      <c r="K41" s="294"/>
      <c r="L41" s="295">
        <f>+'PPNE2.1'!$K41*'PPNE2.1'!$J41</f>
        <v>0</v>
      </c>
      <c r="M41" s="296"/>
      <c r="N41" s="293"/>
      <c r="O41" s="282"/>
      <c r="P41" s="282"/>
    </row>
    <row r="42" spans="2:16" ht="12.75">
      <c r="B42" s="297">
        <f>IF('PPNE2.1'!$G42="","",CONCATENATE('PPNE2.1'!$C42,".",'PPNE2.1'!$D42,".",'PPNE2.1'!$E42,".",'PPNE2.1'!$F42))</f>
      </c>
      <c r="C42" s="297">
        <f>IF('PPNE2.1'!$G42="","",'[3]Formulario PPGR1'!#REF!)</f>
      </c>
      <c r="D42" s="297">
        <f>IF('PPNE2.1'!$G42="","",'[3]Formulario PPGR1'!#REF!)</f>
      </c>
      <c r="E42" s="297">
        <f>IF('PPNE2.1'!$G42="","",'[3]Formulario PPGR1'!#REF!)</f>
      </c>
      <c r="F42" s="297">
        <f>IF('PPNE2.1'!$G42="","",'[3]Formulario PPGR1'!#REF!)</f>
      </c>
      <c r="G42" s="292"/>
      <c r="H42" s="293"/>
      <c r="I42" s="293"/>
      <c r="J42" s="292"/>
      <c r="K42" s="294"/>
      <c r="L42" s="295">
        <f>+'PPNE2.1'!$K42*'PPNE2.1'!$J42</f>
        <v>0</v>
      </c>
      <c r="M42" s="296"/>
      <c r="N42" s="293"/>
      <c r="O42" s="282"/>
      <c r="P42" s="282"/>
    </row>
    <row r="43" spans="2:16" ht="12.75">
      <c r="B43" s="297">
        <f>IF('PPNE2.1'!$G43="","",CONCATENATE('PPNE2.1'!$C43,".",'PPNE2.1'!$D43,".",'PPNE2.1'!$E43,".",'PPNE2.1'!$F43))</f>
      </c>
      <c r="C43" s="297">
        <f>IF('PPNE2.1'!$G43="","",'[3]Formulario PPGR1'!#REF!)</f>
      </c>
      <c r="D43" s="297">
        <f>IF('PPNE2.1'!$G43="","",'[3]Formulario PPGR1'!#REF!)</f>
      </c>
      <c r="E43" s="297">
        <f>IF('PPNE2.1'!$G43="","",'[3]Formulario PPGR1'!#REF!)</f>
      </c>
      <c r="F43" s="297">
        <f>IF('PPNE2.1'!$G43="","",'[3]Formulario PPGR1'!#REF!)</f>
      </c>
      <c r="G43" s="292"/>
      <c r="H43" s="293"/>
      <c r="I43" s="293"/>
      <c r="J43" s="292"/>
      <c r="K43" s="294"/>
      <c r="L43" s="295">
        <f>+'PPNE2.1'!$K43*'PPNE2.1'!$J43</f>
        <v>0</v>
      </c>
      <c r="M43" s="296"/>
      <c r="N43" s="293"/>
      <c r="O43" s="282"/>
      <c r="P43" s="282"/>
    </row>
    <row r="44" spans="2:16" ht="12.75">
      <c r="B44" s="297">
        <f>IF('PPNE2.1'!$G44="","",CONCATENATE('PPNE2.1'!$C44,".",'PPNE2.1'!$D44,".",'PPNE2.1'!$E44,".",'PPNE2.1'!$F44))</f>
      </c>
      <c r="C44" s="297">
        <f>IF('PPNE2.1'!$G44="","",'[3]Formulario PPGR1'!#REF!)</f>
      </c>
      <c r="D44" s="297">
        <f>IF('PPNE2.1'!$G44="","",'[3]Formulario PPGR1'!#REF!)</f>
      </c>
      <c r="E44" s="297">
        <f>IF('PPNE2.1'!$G44="","",'[3]Formulario PPGR1'!#REF!)</f>
      </c>
      <c r="F44" s="297">
        <f>IF('PPNE2.1'!$G44="","",'[3]Formulario PPGR1'!#REF!)</f>
      </c>
      <c r="G44" s="292"/>
      <c r="H44" s="293"/>
      <c r="I44" s="293"/>
      <c r="J44" s="292"/>
      <c r="K44" s="294"/>
      <c r="L44" s="295">
        <f>+'PPNE2.1'!$K44*'PPNE2.1'!$J44</f>
        <v>0</v>
      </c>
      <c r="M44" s="296"/>
      <c r="N44" s="293"/>
      <c r="O44" s="282"/>
      <c r="P44" s="282"/>
    </row>
    <row r="45" spans="2:16" ht="12.75">
      <c r="B45" s="297">
        <f>IF('PPNE2.1'!$G45="","",CONCATENATE('PPNE2.1'!$C45,".",'PPNE2.1'!$D45,".",'PPNE2.1'!$E45,".",'PPNE2.1'!$F45))</f>
      </c>
      <c r="C45" s="297">
        <f>IF('PPNE2.1'!$G45="","",'[3]Formulario PPGR1'!#REF!)</f>
      </c>
      <c r="D45" s="297">
        <f>IF('PPNE2.1'!$G45="","",'[3]Formulario PPGR1'!#REF!)</f>
      </c>
      <c r="E45" s="297">
        <f>IF('PPNE2.1'!$G45="","",'[3]Formulario PPGR1'!#REF!)</f>
      </c>
      <c r="F45" s="297">
        <f>IF('PPNE2.1'!$G45="","",'[3]Formulario PPGR1'!#REF!)</f>
      </c>
      <c r="G45" s="292"/>
      <c r="H45" s="293"/>
      <c r="I45" s="293"/>
      <c r="J45" s="292"/>
      <c r="K45" s="294"/>
      <c r="L45" s="295">
        <f>+'PPNE2.1'!$K45*'PPNE2.1'!$J45</f>
        <v>0</v>
      </c>
      <c r="M45" s="296"/>
      <c r="N45" s="293"/>
      <c r="O45" s="282"/>
      <c r="P45" s="282"/>
    </row>
    <row r="46" spans="2:16" ht="12.75">
      <c r="B46" s="297">
        <f>IF('PPNE2.1'!$G46="","",CONCATENATE('PPNE2.1'!$C46,".",'PPNE2.1'!$D46,".",'PPNE2.1'!$E46,".",'PPNE2.1'!$F46))</f>
      </c>
      <c r="C46" s="297">
        <f>IF('PPNE2.1'!$G46="","",'[3]Formulario PPGR1'!#REF!)</f>
      </c>
      <c r="D46" s="297">
        <f>IF('PPNE2.1'!$G46="","",'[3]Formulario PPGR1'!#REF!)</f>
      </c>
      <c r="E46" s="297">
        <f>IF('PPNE2.1'!$G46="","",'[3]Formulario PPGR1'!#REF!)</f>
      </c>
      <c r="F46" s="297">
        <f>IF('PPNE2.1'!$G46="","",'[3]Formulario PPGR1'!#REF!)</f>
      </c>
      <c r="G46" s="292"/>
      <c r="H46" s="293"/>
      <c r="I46" s="293"/>
      <c r="J46" s="292"/>
      <c r="K46" s="294"/>
      <c r="L46" s="295">
        <f>+'PPNE2.1'!$K46*'PPNE2.1'!$J46</f>
        <v>0</v>
      </c>
      <c r="M46" s="296"/>
      <c r="N46" s="293"/>
      <c r="O46" s="282"/>
      <c r="P46" s="282"/>
    </row>
    <row r="47" spans="2:16" ht="12.75">
      <c r="B47" s="297">
        <f>IF('PPNE2.1'!$G47="","",CONCATENATE('PPNE2.1'!$C47,".",'PPNE2.1'!$D47,".",'PPNE2.1'!$E47,".",'PPNE2.1'!$F47))</f>
      </c>
      <c r="C47" s="297">
        <f>IF('PPNE2.1'!$G47="","",'[3]Formulario PPGR1'!#REF!)</f>
      </c>
      <c r="D47" s="297">
        <f>IF('PPNE2.1'!$G47="","",'[3]Formulario PPGR1'!#REF!)</f>
      </c>
      <c r="E47" s="297">
        <f>IF('PPNE2.1'!$G47="","",'[3]Formulario PPGR1'!#REF!)</f>
      </c>
      <c r="F47" s="297">
        <f>IF('PPNE2.1'!$G47="","",'[3]Formulario PPGR1'!#REF!)</f>
      </c>
      <c r="G47" s="292"/>
      <c r="H47" s="293"/>
      <c r="I47" s="293"/>
      <c r="J47" s="292"/>
      <c r="K47" s="294"/>
      <c r="L47" s="295">
        <f>+'PPNE2.1'!$K47*'PPNE2.1'!$J47</f>
        <v>0</v>
      </c>
      <c r="M47" s="296"/>
      <c r="N47" s="293"/>
      <c r="O47" s="282"/>
      <c r="P47" s="282"/>
    </row>
    <row r="48" spans="2:16" ht="12.75">
      <c r="B48" s="297">
        <f>IF('PPNE2.1'!$G48="","",CONCATENATE('PPNE2.1'!$C48,".",'PPNE2.1'!$D48,".",'PPNE2.1'!$E48,".",'PPNE2.1'!$F48))</f>
      </c>
      <c r="C48" s="297">
        <f>IF('PPNE2.1'!$G48="","",'[3]Formulario PPGR1'!#REF!)</f>
      </c>
      <c r="D48" s="297">
        <f>IF('PPNE2.1'!$G48="","",'[3]Formulario PPGR1'!#REF!)</f>
      </c>
      <c r="E48" s="297">
        <f>IF('PPNE2.1'!$G48="","",'[3]Formulario PPGR1'!#REF!)</f>
      </c>
      <c r="F48" s="297">
        <f>IF('PPNE2.1'!$G48="","",'[3]Formulario PPGR1'!#REF!)</f>
      </c>
      <c r="G48" s="292"/>
      <c r="H48" s="293"/>
      <c r="I48" s="293"/>
      <c r="J48" s="292"/>
      <c r="K48" s="294"/>
      <c r="L48" s="295">
        <f>+'PPNE2.1'!$K48*'PPNE2.1'!$J48</f>
        <v>0</v>
      </c>
      <c r="M48" s="296"/>
      <c r="N48" s="293"/>
      <c r="O48" s="282"/>
      <c r="P48" s="282"/>
    </row>
    <row r="49" spans="2:16" ht="12.75">
      <c r="B49" s="297">
        <f>IF('PPNE2.1'!$G49="","",CONCATENATE('PPNE2.1'!$C49,".",'PPNE2.1'!$D49,".",'PPNE2.1'!$E49,".",'PPNE2.1'!$F49))</f>
      </c>
      <c r="C49" s="297">
        <f>IF('PPNE2.1'!$G49="","",'[3]Formulario PPGR1'!#REF!)</f>
      </c>
      <c r="D49" s="297">
        <f>IF('PPNE2.1'!$G49="","",'[3]Formulario PPGR1'!#REF!)</f>
      </c>
      <c r="E49" s="297">
        <f>IF('PPNE2.1'!$G49="","",'[3]Formulario PPGR1'!#REF!)</f>
      </c>
      <c r="F49" s="297">
        <f>IF('PPNE2.1'!$G49="","",'[3]Formulario PPGR1'!#REF!)</f>
      </c>
      <c r="G49" s="292"/>
      <c r="H49" s="293"/>
      <c r="I49" s="293"/>
      <c r="J49" s="292"/>
      <c r="K49" s="294"/>
      <c r="L49" s="295">
        <f>+'PPNE2.1'!$K49*'PPNE2.1'!$J49</f>
        <v>0</v>
      </c>
      <c r="M49" s="296"/>
      <c r="N49" s="293"/>
      <c r="O49" s="282"/>
      <c r="P49" s="282"/>
    </row>
    <row r="50" spans="2:16" ht="12.75">
      <c r="B50" s="297">
        <f>IF('PPNE2.1'!$G50="","",CONCATENATE('PPNE2.1'!$C50,".",'PPNE2.1'!$D50,".",'PPNE2.1'!$E50,".",'PPNE2.1'!$F50))</f>
      </c>
      <c r="C50" s="297">
        <f>IF('PPNE2.1'!$G50="","",'[3]Formulario PPGR1'!#REF!)</f>
      </c>
      <c r="D50" s="297">
        <f>IF('PPNE2.1'!$G50="","",'[3]Formulario PPGR1'!#REF!)</f>
      </c>
      <c r="E50" s="297">
        <f>IF('PPNE2.1'!$G50="","",'[3]Formulario PPGR1'!#REF!)</f>
      </c>
      <c r="F50" s="297">
        <f>IF('PPNE2.1'!$G50="","",'[3]Formulario PPGR1'!#REF!)</f>
      </c>
      <c r="G50" s="292"/>
      <c r="H50" s="293"/>
      <c r="I50" s="293"/>
      <c r="J50" s="292"/>
      <c r="K50" s="294"/>
      <c r="L50" s="295">
        <f>+'PPNE2.1'!$K50*'PPNE2.1'!$J50</f>
        <v>0</v>
      </c>
      <c r="M50" s="296"/>
      <c r="N50" s="293"/>
      <c r="O50" s="282"/>
      <c r="P50" s="282"/>
    </row>
    <row r="51" spans="2:16" ht="12.75">
      <c r="B51" s="297">
        <f>IF('PPNE2.1'!$G51="","",CONCATENATE('PPNE2.1'!$C51,".",'PPNE2.1'!$D51,".",'PPNE2.1'!$E51,".",'PPNE2.1'!$F51))</f>
      </c>
      <c r="C51" s="297">
        <f>IF('PPNE2.1'!$G51="","",'[3]Formulario PPGR1'!#REF!)</f>
      </c>
      <c r="D51" s="297">
        <f>IF('PPNE2.1'!$G51="","",'[3]Formulario PPGR1'!#REF!)</f>
      </c>
      <c r="E51" s="297">
        <f>IF('PPNE2.1'!$G51="","",'[3]Formulario PPGR1'!#REF!)</f>
      </c>
      <c r="F51" s="297">
        <f>IF('PPNE2.1'!$G51="","",'[3]Formulario PPGR1'!#REF!)</f>
      </c>
      <c r="G51" s="292"/>
      <c r="H51" s="293"/>
      <c r="I51" s="293"/>
      <c r="J51" s="292"/>
      <c r="K51" s="294"/>
      <c r="L51" s="295">
        <f>+'PPNE2.1'!$K51*'PPNE2.1'!$J51</f>
        <v>0</v>
      </c>
      <c r="M51" s="296"/>
      <c r="N51" s="293"/>
      <c r="O51" s="282"/>
      <c r="P51" s="282"/>
    </row>
    <row r="52" spans="2:16" ht="12.75">
      <c r="B52" s="297">
        <f>IF('PPNE2.1'!$G52="","",CONCATENATE('PPNE2.1'!$C52,".",'PPNE2.1'!$D52,".",'PPNE2.1'!$E52,".",'PPNE2.1'!$F52))</f>
      </c>
      <c r="C52" s="297">
        <f>IF('PPNE2.1'!$G52="","",'[3]Formulario PPGR1'!#REF!)</f>
      </c>
      <c r="D52" s="297">
        <f>IF('PPNE2.1'!$G52="","",'[3]Formulario PPGR1'!#REF!)</f>
      </c>
      <c r="E52" s="297">
        <f>IF('PPNE2.1'!$G52="","",'[3]Formulario PPGR1'!#REF!)</f>
      </c>
      <c r="F52" s="297">
        <f>IF('PPNE2.1'!$G52="","",'[3]Formulario PPGR1'!#REF!)</f>
      </c>
      <c r="G52" s="292"/>
      <c r="H52" s="293"/>
      <c r="I52" s="293"/>
      <c r="J52" s="292"/>
      <c r="K52" s="294"/>
      <c r="L52" s="295">
        <f>+'PPNE2.1'!$K52*'PPNE2.1'!$J52</f>
        <v>0</v>
      </c>
      <c r="M52" s="296"/>
      <c r="N52" s="293"/>
      <c r="O52" s="282"/>
      <c r="P52" s="282"/>
    </row>
    <row r="53" spans="2:16" ht="12.75">
      <c r="B53" s="297">
        <f>IF('PPNE2.1'!$G53="","",CONCATENATE('PPNE2.1'!$C53,".",'PPNE2.1'!$D53,".",'PPNE2.1'!$E53,".",'PPNE2.1'!$F53))</f>
      </c>
      <c r="C53" s="297">
        <f>IF('PPNE2.1'!$G53="","",'[3]Formulario PPGR1'!#REF!)</f>
      </c>
      <c r="D53" s="297">
        <f>IF('PPNE2.1'!$G53="","",'[3]Formulario PPGR1'!#REF!)</f>
      </c>
      <c r="E53" s="297">
        <f>IF('PPNE2.1'!$G53="","",'[3]Formulario PPGR1'!#REF!)</f>
      </c>
      <c r="F53" s="297">
        <f>IF('PPNE2.1'!$G53="","",'[3]Formulario PPGR1'!#REF!)</f>
      </c>
      <c r="G53" s="292"/>
      <c r="H53" s="293"/>
      <c r="I53" s="293"/>
      <c r="J53" s="292"/>
      <c r="K53" s="294"/>
      <c r="L53" s="295">
        <f>+'PPNE2.1'!$K53*'PPNE2.1'!$J53</f>
        <v>0</v>
      </c>
      <c r="M53" s="296"/>
      <c r="N53" s="293"/>
      <c r="O53" s="282"/>
      <c r="P53" s="282"/>
    </row>
    <row r="54" spans="2:16" ht="12.75">
      <c r="B54" s="297">
        <f>IF('PPNE2.1'!$G54="","",CONCATENATE('PPNE2.1'!$C54,".",'PPNE2.1'!$D54,".",'PPNE2.1'!$E54,".",'PPNE2.1'!$F54))</f>
      </c>
      <c r="C54" s="297">
        <f>IF('PPNE2.1'!$G54="","",'[3]Formulario PPGR1'!#REF!)</f>
      </c>
      <c r="D54" s="297">
        <f>IF('PPNE2.1'!$G54="","",'[3]Formulario PPGR1'!#REF!)</f>
      </c>
      <c r="E54" s="297">
        <f>IF('PPNE2.1'!$G54="","",'[3]Formulario PPGR1'!#REF!)</f>
      </c>
      <c r="F54" s="297">
        <f>IF('PPNE2.1'!$G54="","",'[3]Formulario PPGR1'!#REF!)</f>
      </c>
      <c r="G54" s="292"/>
      <c r="H54" s="293"/>
      <c r="I54" s="293"/>
      <c r="J54" s="292"/>
      <c r="K54" s="294"/>
      <c r="L54" s="295">
        <f>+'PPNE2.1'!$K54*'PPNE2.1'!$J54</f>
        <v>0</v>
      </c>
      <c r="M54" s="296"/>
      <c r="N54" s="293"/>
      <c r="O54" s="282"/>
      <c r="P54" s="282"/>
    </row>
    <row r="55" spans="2:16" ht="12.75">
      <c r="B55" s="297">
        <f>IF('PPNE2.1'!$G55="","",CONCATENATE('PPNE2.1'!$C55,".",'PPNE2.1'!$D55,".",'PPNE2.1'!$E55,".",'PPNE2.1'!$F55))</f>
      </c>
      <c r="C55" s="297">
        <f>IF('PPNE2.1'!$G55="","",'[3]Formulario PPGR1'!#REF!)</f>
      </c>
      <c r="D55" s="297">
        <f>IF('PPNE2.1'!$G55="","",'[3]Formulario PPGR1'!#REF!)</f>
      </c>
      <c r="E55" s="297">
        <f>IF('PPNE2.1'!$G55="","",'[3]Formulario PPGR1'!#REF!)</f>
      </c>
      <c r="F55" s="297">
        <f>IF('PPNE2.1'!$G55="","",'[3]Formulario PPGR1'!#REF!)</f>
      </c>
      <c r="G55" s="292"/>
      <c r="H55" s="293"/>
      <c r="I55" s="293"/>
      <c r="J55" s="292"/>
      <c r="K55" s="294"/>
      <c r="L55" s="295">
        <f>+'PPNE2.1'!$K55*'PPNE2.1'!$J55</f>
        <v>0</v>
      </c>
      <c r="M55" s="296"/>
      <c r="N55" s="293"/>
      <c r="O55" s="282"/>
      <c r="P55" s="282"/>
    </row>
    <row r="56" spans="2:16" ht="12.75">
      <c r="B56" s="297">
        <f>IF('PPNE2.1'!$G56="","",CONCATENATE('PPNE2.1'!$C56,".",'PPNE2.1'!$D56,".",'PPNE2.1'!$E56,".",'PPNE2.1'!$F56))</f>
      </c>
      <c r="C56" s="297">
        <f>IF('PPNE2.1'!$G56="","",'[3]Formulario PPGR1'!#REF!)</f>
      </c>
      <c r="D56" s="297">
        <f>IF('PPNE2.1'!$G56="","",'[3]Formulario PPGR1'!#REF!)</f>
      </c>
      <c r="E56" s="297">
        <f>IF('PPNE2.1'!$G56="","",'[3]Formulario PPGR1'!#REF!)</f>
      </c>
      <c r="F56" s="297">
        <f>IF('PPNE2.1'!$G56="","",'[3]Formulario PPGR1'!#REF!)</f>
      </c>
      <c r="G56" s="292"/>
      <c r="H56" s="293"/>
      <c r="I56" s="293"/>
      <c r="J56" s="292"/>
      <c r="K56" s="294"/>
      <c r="L56" s="295">
        <f>+'PPNE2.1'!$K56*'PPNE2.1'!$J56</f>
        <v>0</v>
      </c>
      <c r="M56" s="296"/>
      <c r="N56" s="293"/>
      <c r="O56" s="282"/>
      <c r="P56" s="282"/>
    </row>
    <row r="57" spans="2:16" ht="12.75">
      <c r="B57" s="297">
        <f>IF('PPNE2.1'!$G57="","",CONCATENATE('PPNE2.1'!$C57,".",'PPNE2.1'!$D57,".",'PPNE2.1'!$E57,".",'PPNE2.1'!$F57))</f>
      </c>
      <c r="C57" s="297">
        <f>IF('PPNE2.1'!$G57="","",'[3]Formulario PPGR1'!#REF!)</f>
      </c>
      <c r="D57" s="297">
        <f>IF('PPNE2.1'!$G57="","",'[3]Formulario PPGR1'!#REF!)</f>
      </c>
      <c r="E57" s="297">
        <f>IF('PPNE2.1'!$G57="","",'[3]Formulario PPGR1'!#REF!)</f>
      </c>
      <c r="F57" s="297">
        <f>IF('PPNE2.1'!$G57="","",'[3]Formulario PPGR1'!#REF!)</f>
      </c>
      <c r="G57" s="292"/>
      <c r="H57" s="293"/>
      <c r="I57" s="293"/>
      <c r="J57" s="292"/>
      <c r="K57" s="294"/>
      <c r="L57" s="295">
        <f>+'PPNE2.1'!$K57*'PPNE2.1'!$J57</f>
        <v>0</v>
      </c>
      <c r="M57" s="296"/>
      <c r="N57" s="293"/>
      <c r="O57" s="282"/>
      <c r="P57" s="282"/>
    </row>
    <row r="58" spans="2:16" ht="12.75">
      <c r="B58" s="297">
        <f>IF('PPNE2.1'!$G58="","",CONCATENATE('PPNE2.1'!$C58,".",'PPNE2.1'!$D58,".",'PPNE2.1'!$E58,".",'PPNE2.1'!$F58))</f>
      </c>
      <c r="C58" s="297">
        <f>IF('PPNE2.1'!$G58="","",'[3]Formulario PPGR1'!#REF!)</f>
      </c>
      <c r="D58" s="297">
        <f>IF('PPNE2.1'!$G58="","",'[3]Formulario PPGR1'!#REF!)</f>
      </c>
      <c r="E58" s="297">
        <f>IF('PPNE2.1'!$G58="","",'[3]Formulario PPGR1'!#REF!)</f>
      </c>
      <c r="F58" s="297">
        <f>IF('PPNE2.1'!$G58="","",'[3]Formulario PPGR1'!#REF!)</f>
      </c>
      <c r="G58" s="292"/>
      <c r="H58" s="293"/>
      <c r="I58" s="293"/>
      <c r="J58" s="292"/>
      <c r="K58" s="294"/>
      <c r="L58" s="295">
        <f>+'PPNE2.1'!$K58*'PPNE2.1'!$J58</f>
        <v>0</v>
      </c>
      <c r="M58" s="296"/>
      <c r="N58" s="293"/>
      <c r="O58" s="282"/>
      <c r="P58" s="282"/>
    </row>
    <row r="59" spans="2:16" ht="12.75">
      <c r="B59" s="297">
        <f>IF('PPNE2.1'!$G59="","",CONCATENATE('PPNE2.1'!$C59,".",'PPNE2.1'!$D59,".",'PPNE2.1'!$E59,".",'PPNE2.1'!$F59))</f>
      </c>
      <c r="C59" s="297">
        <f>IF('PPNE2.1'!$G59="","",'[3]Formulario PPGR1'!#REF!)</f>
      </c>
      <c r="D59" s="297">
        <f>IF('PPNE2.1'!$G59="","",'[3]Formulario PPGR1'!#REF!)</f>
      </c>
      <c r="E59" s="297">
        <f>IF('PPNE2.1'!$G59="","",'[3]Formulario PPGR1'!#REF!)</f>
      </c>
      <c r="F59" s="297">
        <f>IF('PPNE2.1'!$G59="","",'[3]Formulario PPGR1'!#REF!)</f>
      </c>
      <c r="G59" s="292"/>
      <c r="H59" s="293"/>
      <c r="I59" s="293"/>
      <c r="J59" s="292"/>
      <c r="K59" s="294"/>
      <c r="L59" s="295">
        <f>+'PPNE2.1'!$K59*'PPNE2.1'!$J59</f>
        <v>0</v>
      </c>
      <c r="M59" s="296"/>
      <c r="N59" s="293"/>
      <c r="O59" s="282"/>
      <c r="P59" s="282"/>
    </row>
    <row r="60" spans="2:16" ht="12.75">
      <c r="B60" s="297">
        <f>IF('PPNE2.1'!$G60="","",CONCATENATE('PPNE2.1'!$C60,".",'PPNE2.1'!$D60,".",'PPNE2.1'!$E60,".",'PPNE2.1'!$F60))</f>
      </c>
      <c r="C60" s="297">
        <f>IF('PPNE2.1'!$G60="","",'[3]Formulario PPGR1'!#REF!)</f>
      </c>
      <c r="D60" s="297">
        <f>IF('PPNE2.1'!$G60="","",'[3]Formulario PPGR1'!#REF!)</f>
      </c>
      <c r="E60" s="297">
        <f>IF('PPNE2.1'!$G60="","",'[3]Formulario PPGR1'!#REF!)</f>
      </c>
      <c r="F60" s="297">
        <f>IF('PPNE2.1'!$G60="","",'[3]Formulario PPGR1'!#REF!)</f>
      </c>
      <c r="G60" s="292"/>
      <c r="H60" s="293"/>
      <c r="I60" s="293"/>
      <c r="J60" s="292"/>
      <c r="K60" s="294"/>
      <c r="L60" s="295">
        <f>+'PPNE2.1'!$K60*'PPNE2.1'!$J60</f>
        <v>0</v>
      </c>
      <c r="M60" s="296"/>
      <c r="N60" s="293"/>
      <c r="O60" s="282"/>
      <c r="P60" s="282"/>
    </row>
    <row r="61" spans="2:16" ht="12.75">
      <c r="B61" s="297">
        <f>IF('PPNE2.1'!$G61="","",CONCATENATE('PPNE2.1'!$C61,".",'PPNE2.1'!$D61,".",'PPNE2.1'!$E61,".",'PPNE2.1'!$F61))</f>
      </c>
      <c r="C61" s="297">
        <f>IF('PPNE2.1'!$G61="","",'[3]Formulario PPGR1'!#REF!)</f>
      </c>
      <c r="D61" s="297">
        <f>IF('PPNE2.1'!$G61="","",'[3]Formulario PPGR1'!#REF!)</f>
      </c>
      <c r="E61" s="297">
        <f>IF('PPNE2.1'!$G61="","",'[3]Formulario PPGR1'!#REF!)</f>
      </c>
      <c r="F61" s="297">
        <f>IF('PPNE2.1'!$G61="","",'[3]Formulario PPGR1'!#REF!)</f>
      </c>
      <c r="G61" s="292"/>
      <c r="H61" s="293"/>
      <c r="I61" s="293"/>
      <c r="J61" s="292"/>
      <c r="K61" s="294"/>
      <c r="L61" s="295">
        <f>+'PPNE2.1'!$K61*'PPNE2.1'!$J61</f>
        <v>0</v>
      </c>
      <c r="M61" s="296"/>
      <c r="N61" s="293"/>
      <c r="O61" s="282"/>
      <c r="P61" s="282"/>
    </row>
    <row r="62" spans="2:16" ht="12.75">
      <c r="B62" s="297">
        <f>IF('PPNE2.1'!$G62="","",CONCATENATE('PPNE2.1'!$C62,".",'PPNE2.1'!$D62,".",'PPNE2.1'!$E62,".",'PPNE2.1'!$F62))</f>
      </c>
      <c r="C62" s="297">
        <f>IF('PPNE2.1'!$G62="","",'[3]Formulario PPGR1'!#REF!)</f>
      </c>
      <c r="D62" s="297">
        <f>IF('PPNE2.1'!$G62="","",'[3]Formulario PPGR1'!#REF!)</f>
      </c>
      <c r="E62" s="297">
        <f>IF('PPNE2.1'!$G62="","",'[3]Formulario PPGR1'!#REF!)</f>
      </c>
      <c r="F62" s="297">
        <f>IF('PPNE2.1'!$G62="","",'[3]Formulario PPGR1'!#REF!)</f>
      </c>
      <c r="G62" s="292"/>
      <c r="H62" s="293"/>
      <c r="I62" s="293"/>
      <c r="J62" s="292"/>
      <c r="K62" s="294"/>
      <c r="L62" s="295">
        <f>+'PPNE2.1'!$K62*'PPNE2.1'!$J62</f>
        <v>0</v>
      </c>
      <c r="M62" s="296"/>
      <c r="N62" s="293"/>
      <c r="O62" s="282"/>
      <c r="P62" s="282"/>
    </row>
    <row r="63" spans="2:16" ht="12.75">
      <c r="B63" s="297">
        <f>IF('PPNE2.1'!$G63="","",CONCATENATE('PPNE2.1'!$C63,".",'PPNE2.1'!$D63,".",'PPNE2.1'!$E63,".",'PPNE2.1'!$F63))</f>
      </c>
      <c r="C63" s="297">
        <f>IF('PPNE2.1'!$G63="","",'[3]Formulario PPGR1'!#REF!)</f>
      </c>
      <c r="D63" s="297">
        <f>IF('PPNE2.1'!$G63="","",'[3]Formulario PPGR1'!#REF!)</f>
      </c>
      <c r="E63" s="297">
        <f>IF('PPNE2.1'!$G63="","",'[3]Formulario PPGR1'!#REF!)</f>
      </c>
      <c r="F63" s="297">
        <f>IF('PPNE2.1'!$G63="","",'[3]Formulario PPGR1'!#REF!)</f>
      </c>
      <c r="G63" s="292"/>
      <c r="H63" s="293"/>
      <c r="I63" s="293"/>
      <c r="J63" s="292"/>
      <c r="K63" s="294"/>
      <c r="L63" s="295">
        <f>+'PPNE2.1'!$K63*'PPNE2.1'!$J63</f>
        <v>0</v>
      </c>
      <c r="M63" s="296"/>
      <c r="N63" s="293"/>
      <c r="O63" s="282"/>
      <c r="P63" s="282"/>
    </row>
    <row r="64" spans="2:16" ht="12.75">
      <c r="B64" s="297">
        <f>IF('PPNE2.1'!$G64="","",CONCATENATE('PPNE2.1'!$C64,".",'PPNE2.1'!$D64,".",'PPNE2.1'!$E64,".",'PPNE2.1'!$F64))</f>
      </c>
      <c r="C64" s="297">
        <f>IF('PPNE2.1'!$G64="","",'[3]Formulario PPGR1'!#REF!)</f>
      </c>
      <c r="D64" s="297">
        <f>IF('PPNE2.1'!$G64="","",'[3]Formulario PPGR1'!#REF!)</f>
      </c>
      <c r="E64" s="297">
        <f>IF('PPNE2.1'!$G64="","",'[3]Formulario PPGR1'!#REF!)</f>
      </c>
      <c r="F64" s="297">
        <f>IF('PPNE2.1'!$G64="","",'[3]Formulario PPGR1'!#REF!)</f>
      </c>
      <c r="G64" s="292"/>
      <c r="H64" s="293"/>
      <c r="I64" s="293"/>
      <c r="J64" s="292"/>
      <c r="K64" s="294"/>
      <c r="L64" s="295">
        <f>+'PPNE2.1'!$K64*'PPNE2.1'!$J64</f>
        <v>0</v>
      </c>
      <c r="M64" s="296"/>
      <c r="N64" s="293"/>
      <c r="O64" s="282"/>
      <c r="P64" s="282"/>
    </row>
    <row r="65" spans="2:16" ht="12.75">
      <c r="B65" s="297">
        <f>IF('PPNE2.1'!$G65="","",CONCATENATE('PPNE2.1'!$C65,".",'PPNE2.1'!$D65,".",'PPNE2.1'!$E65,".",'PPNE2.1'!$F65))</f>
      </c>
      <c r="C65" s="297">
        <f>IF('PPNE2.1'!$G65="","",'[3]Formulario PPGR1'!#REF!)</f>
      </c>
      <c r="D65" s="297">
        <f>IF('PPNE2.1'!$G65="","",'[3]Formulario PPGR1'!#REF!)</f>
      </c>
      <c r="E65" s="297">
        <f>IF('PPNE2.1'!$G65="","",'[3]Formulario PPGR1'!#REF!)</f>
      </c>
      <c r="F65" s="297">
        <f>IF('PPNE2.1'!$G65="","",'[3]Formulario PPGR1'!#REF!)</f>
      </c>
      <c r="G65" s="292"/>
      <c r="H65" s="293"/>
      <c r="I65" s="293"/>
      <c r="J65" s="292"/>
      <c r="K65" s="294"/>
      <c r="L65" s="295">
        <f>+'PPNE2.1'!$K65*'PPNE2.1'!$J65</f>
        <v>0</v>
      </c>
      <c r="M65" s="296"/>
      <c r="N65" s="293"/>
      <c r="O65" s="282"/>
      <c r="P65" s="282"/>
    </row>
    <row r="66" spans="2:16" ht="12.75">
      <c r="B66" s="297">
        <f>IF('PPNE2.1'!$G66="","",CONCATENATE('PPNE2.1'!$C66,".",'PPNE2.1'!$D66,".",'PPNE2.1'!$E66,".",'PPNE2.1'!$F66))</f>
      </c>
      <c r="C66" s="297">
        <f>IF('PPNE2.1'!$G66="","",'[3]Formulario PPGR1'!#REF!)</f>
      </c>
      <c r="D66" s="297">
        <f>IF('PPNE2.1'!$G66="","",'[3]Formulario PPGR1'!#REF!)</f>
      </c>
      <c r="E66" s="297">
        <f>IF('PPNE2.1'!$G66="","",'[3]Formulario PPGR1'!#REF!)</f>
      </c>
      <c r="F66" s="297">
        <f>IF('PPNE2.1'!$G66="","",'[3]Formulario PPGR1'!#REF!)</f>
      </c>
      <c r="G66" s="292"/>
      <c r="H66" s="293"/>
      <c r="I66" s="293"/>
      <c r="J66" s="292"/>
      <c r="K66" s="294"/>
      <c r="L66" s="295">
        <f>+'PPNE2.1'!$K66*'PPNE2.1'!$J66</f>
        <v>0</v>
      </c>
      <c r="M66" s="296"/>
      <c r="N66" s="293"/>
      <c r="O66" s="282"/>
      <c r="P66" s="282"/>
    </row>
    <row r="67" spans="2:16" ht="12.75">
      <c r="B67" s="297">
        <f>IF('PPNE2.1'!$G67="","",CONCATENATE('PPNE2.1'!$C67,".",'PPNE2.1'!$D67,".",'PPNE2.1'!$E67,".",'PPNE2.1'!$F67))</f>
      </c>
      <c r="C67" s="297">
        <f>IF('PPNE2.1'!$G67="","",'[3]Formulario PPGR1'!#REF!)</f>
      </c>
      <c r="D67" s="297">
        <f>IF('PPNE2.1'!$G67="","",'[3]Formulario PPGR1'!#REF!)</f>
      </c>
      <c r="E67" s="297">
        <f>IF('PPNE2.1'!$G67="","",'[3]Formulario PPGR1'!#REF!)</f>
      </c>
      <c r="F67" s="297">
        <f>IF('PPNE2.1'!$G67="","",'[3]Formulario PPGR1'!#REF!)</f>
      </c>
      <c r="G67" s="292"/>
      <c r="H67" s="293"/>
      <c r="I67" s="293"/>
      <c r="J67" s="292"/>
      <c r="K67" s="294"/>
      <c r="L67" s="295">
        <f>+'PPNE2.1'!$K67*'PPNE2.1'!$J67</f>
        <v>0</v>
      </c>
      <c r="M67" s="296"/>
      <c r="N67" s="293"/>
      <c r="O67" s="282"/>
      <c r="P67" s="282"/>
    </row>
    <row r="68" spans="2:16" ht="12.75">
      <c r="B68" s="297">
        <f>IF('PPNE2.1'!$G68="","",CONCATENATE('PPNE2.1'!$C68,".",'PPNE2.1'!$D68,".",'PPNE2.1'!$E68,".",'PPNE2.1'!$F68))</f>
      </c>
      <c r="C68" s="297">
        <f>IF('PPNE2.1'!$G68="","",'[3]Formulario PPGR1'!#REF!)</f>
      </c>
      <c r="D68" s="297">
        <f>IF('PPNE2.1'!$G68="","",'[3]Formulario PPGR1'!#REF!)</f>
      </c>
      <c r="E68" s="297">
        <f>IF('PPNE2.1'!$G68="","",'[3]Formulario PPGR1'!#REF!)</f>
      </c>
      <c r="F68" s="297">
        <f>IF('PPNE2.1'!$G68="","",'[3]Formulario PPGR1'!#REF!)</f>
      </c>
      <c r="G68" s="292"/>
      <c r="H68" s="293"/>
      <c r="I68" s="293"/>
      <c r="J68" s="292"/>
      <c r="K68" s="294"/>
      <c r="L68" s="295">
        <f>+'PPNE2.1'!$K68*'PPNE2.1'!$J68</f>
        <v>0</v>
      </c>
      <c r="M68" s="296"/>
      <c r="N68" s="293"/>
      <c r="O68" s="282"/>
      <c r="P68" s="282"/>
    </row>
    <row r="69" spans="2:16" ht="12.75">
      <c r="B69" s="297">
        <f>IF('PPNE2.1'!$G69="","",CONCATENATE('PPNE2.1'!$C69,".",'PPNE2.1'!$D69,".",'PPNE2.1'!$E69,".",'PPNE2.1'!$F69))</f>
      </c>
      <c r="C69" s="297">
        <f>IF('PPNE2.1'!$G69="","",'[3]Formulario PPGR1'!#REF!)</f>
      </c>
      <c r="D69" s="297">
        <f>IF('PPNE2.1'!$G69="","",'[3]Formulario PPGR1'!#REF!)</f>
      </c>
      <c r="E69" s="297">
        <f>IF('PPNE2.1'!$G69="","",'[3]Formulario PPGR1'!#REF!)</f>
      </c>
      <c r="F69" s="297">
        <f>IF('PPNE2.1'!$G69="","",'[3]Formulario PPGR1'!#REF!)</f>
      </c>
      <c r="G69" s="292"/>
      <c r="H69" s="293"/>
      <c r="I69" s="293"/>
      <c r="J69" s="292"/>
      <c r="K69" s="294"/>
      <c r="L69" s="295">
        <f>+'PPNE2.1'!$K69*'PPNE2.1'!$J69</f>
        <v>0</v>
      </c>
      <c r="M69" s="296"/>
      <c r="N69" s="293"/>
      <c r="O69" s="282"/>
      <c r="P69" s="282"/>
    </row>
    <row r="70" spans="2:16" ht="12.75">
      <c r="B70" s="297">
        <f>IF('PPNE2.1'!$G70="","",CONCATENATE('PPNE2.1'!$C70,".",'PPNE2.1'!$D70,".",'PPNE2.1'!$E70,".",'PPNE2.1'!$F70))</f>
      </c>
      <c r="C70" s="297">
        <f>IF('PPNE2.1'!$G70="","",'[3]Formulario PPGR1'!#REF!)</f>
      </c>
      <c r="D70" s="297">
        <f>IF('PPNE2.1'!$G70="","",'[3]Formulario PPGR1'!#REF!)</f>
      </c>
      <c r="E70" s="297">
        <f>IF('PPNE2.1'!$G70="","",'[3]Formulario PPGR1'!#REF!)</f>
      </c>
      <c r="F70" s="297">
        <f>IF('PPNE2.1'!$G70="","",'[3]Formulario PPGR1'!#REF!)</f>
      </c>
      <c r="G70" s="292"/>
      <c r="H70" s="293"/>
      <c r="I70" s="293"/>
      <c r="J70" s="292"/>
      <c r="K70" s="294"/>
      <c r="L70" s="295">
        <f>+'PPNE2.1'!$K70*'PPNE2.1'!$J70</f>
        <v>0</v>
      </c>
      <c r="M70" s="296"/>
      <c r="N70" s="293"/>
      <c r="O70" s="282"/>
      <c r="P70" s="282"/>
    </row>
    <row r="71" spans="2:16" ht="12.75">
      <c r="B71" s="297">
        <f>IF('PPNE2.1'!$G71="","",CONCATENATE('PPNE2.1'!$C71,".",'PPNE2.1'!$D71,".",'PPNE2.1'!$E71,".",'PPNE2.1'!$F71))</f>
      </c>
      <c r="C71" s="297">
        <f>IF('PPNE2.1'!$G71="","",'[3]Formulario PPGR1'!#REF!)</f>
      </c>
      <c r="D71" s="297">
        <f>IF('PPNE2.1'!$G71="","",'[3]Formulario PPGR1'!#REF!)</f>
      </c>
      <c r="E71" s="297">
        <f>IF('PPNE2.1'!$G71="","",'[3]Formulario PPGR1'!#REF!)</f>
      </c>
      <c r="F71" s="297">
        <f>IF('PPNE2.1'!$G71="","",'[3]Formulario PPGR1'!#REF!)</f>
      </c>
      <c r="G71" s="292"/>
      <c r="H71" s="293"/>
      <c r="I71" s="293"/>
      <c r="J71" s="292"/>
      <c r="K71" s="294"/>
      <c r="L71" s="295">
        <f>+'PPNE2.1'!$K71*'PPNE2.1'!$J71</f>
        <v>0</v>
      </c>
      <c r="M71" s="296"/>
      <c r="N71" s="293"/>
      <c r="O71" s="282"/>
      <c r="P71" s="282"/>
    </row>
    <row r="72" spans="2:16" ht="12.75">
      <c r="B72" s="297">
        <f>IF('PPNE2.1'!$G72="","",CONCATENATE('PPNE2.1'!$C72,".",'PPNE2.1'!$D72,".",'PPNE2.1'!$E72,".",'PPNE2.1'!$F72))</f>
      </c>
      <c r="C72" s="297">
        <f>IF('PPNE2.1'!$G72="","",'[3]Formulario PPGR1'!#REF!)</f>
      </c>
      <c r="D72" s="297">
        <f>IF('PPNE2.1'!$G72="","",'[3]Formulario PPGR1'!#REF!)</f>
      </c>
      <c r="E72" s="297">
        <f>IF('PPNE2.1'!$G72="","",'[3]Formulario PPGR1'!#REF!)</f>
      </c>
      <c r="F72" s="297">
        <f>IF('PPNE2.1'!$G72="","",'[3]Formulario PPGR1'!#REF!)</f>
      </c>
      <c r="G72" s="292"/>
      <c r="H72" s="293"/>
      <c r="I72" s="293"/>
      <c r="J72" s="292"/>
      <c r="K72" s="294"/>
      <c r="L72" s="295">
        <f>+'PPNE2.1'!$K72*'PPNE2.1'!$J72</f>
        <v>0</v>
      </c>
      <c r="M72" s="296"/>
      <c r="N72" s="293"/>
      <c r="O72" s="282"/>
      <c r="P72" s="282"/>
    </row>
    <row r="73" spans="2:16" ht="12.75">
      <c r="B73" s="297">
        <f>IF('PPNE2.1'!$G73="","",CONCATENATE('PPNE2.1'!$C73,".",'PPNE2.1'!$D73,".",'PPNE2.1'!$E73,".",'PPNE2.1'!$F73))</f>
      </c>
      <c r="C73" s="297">
        <f>IF('PPNE2.1'!$G73="","",'[3]Formulario PPGR1'!#REF!)</f>
      </c>
      <c r="D73" s="297">
        <f>IF('PPNE2.1'!$G73="","",'[3]Formulario PPGR1'!#REF!)</f>
      </c>
      <c r="E73" s="297">
        <f>IF('PPNE2.1'!$G73="","",'[3]Formulario PPGR1'!#REF!)</f>
      </c>
      <c r="F73" s="297">
        <f>IF('PPNE2.1'!$G73="","",'[3]Formulario PPGR1'!#REF!)</f>
      </c>
      <c r="G73" s="292"/>
      <c r="H73" s="293"/>
      <c r="I73" s="293"/>
      <c r="J73" s="292"/>
      <c r="K73" s="294"/>
      <c r="L73" s="295">
        <f>+'PPNE2.1'!$K73*'PPNE2.1'!$J73</f>
        <v>0</v>
      </c>
      <c r="M73" s="296"/>
      <c r="N73" s="293"/>
      <c r="O73" s="282"/>
      <c r="P73" s="282"/>
    </row>
    <row r="74" spans="2:16" ht="12.75">
      <c r="B74" s="297">
        <f>IF('PPNE2.1'!$G74="","",CONCATENATE('PPNE2.1'!$C74,".",'PPNE2.1'!$D74,".",'PPNE2.1'!$E74,".",'PPNE2.1'!$F74))</f>
      </c>
      <c r="C74" s="297">
        <f>IF('PPNE2.1'!$G74="","",'[3]Formulario PPGR1'!#REF!)</f>
      </c>
      <c r="D74" s="297">
        <f>IF('PPNE2.1'!$G74="","",'[3]Formulario PPGR1'!#REF!)</f>
      </c>
      <c r="E74" s="297">
        <f>IF('PPNE2.1'!$G74="","",'[3]Formulario PPGR1'!#REF!)</f>
      </c>
      <c r="F74" s="297">
        <f>IF('PPNE2.1'!$G74="","",'[3]Formulario PPGR1'!#REF!)</f>
      </c>
      <c r="G74" s="292"/>
      <c r="H74" s="293"/>
      <c r="I74" s="293"/>
      <c r="J74" s="292"/>
      <c r="K74" s="294"/>
      <c r="L74" s="295">
        <f>+'PPNE2.1'!$K74*'PPNE2.1'!$J74</f>
        <v>0</v>
      </c>
      <c r="M74" s="296"/>
      <c r="N74" s="293"/>
      <c r="O74" s="282"/>
      <c r="P74" s="282"/>
    </row>
    <row r="75" spans="2:16" ht="12.75">
      <c r="B75" s="297">
        <f>IF('PPNE2.1'!$G75="","",CONCATENATE('PPNE2.1'!$C75,".",'PPNE2.1'!$D75,".",'PPNE2.1'!$E75,".",'PPNE2.1'!$F75))</f>
      </c>
      <c r="C75" s="297">
        <f>IF('PPNE2.1'!$G75="","",'[3]Formulario PPGR1'!#REF!)</f>
      </c>
      <c r="D75" s="297">
        <f>IF('PPNE2.1'!$G75="","",'[3]Formulario PPGR1'!#REF!)</f>
      </c>
      <c r="E75" s="297">
        <f>IF('PPNE2.1'!$G75="","",'[3]Formulario PPGR1'!#REF!)</f>
      </c>
      <c r="F75" s="297">
        <f>IF('PPNE2.1'!$G75="","",'[3]Formulario PPGR1'!#REF!)</f>
      </c>
      <c r="G75" s="292"/>
      <c r="H75" s="293"/>
      <c r="I75" s="293"/>
      <c r="J75" s="292"/>
      <c r="K75" s="294"/>
      <c r="L75" s="295">
        <f>+'PPNE2.1'!$K75*'PPNE2.1'!$J75</f>
        <v>0</v>
      </c>
      <c r="M75" s="296"/>
      <c r="N75" s="293"/>
      <c r="O75" s="282"/>
      <c r="P75" s="282"/>
    </row>
    <row r="76" spans="2:16" ht="12.75">
      <c r="B76" s="297">
        <f>IF('PPNE2.1'!$G76="","",CONCATENATE('PPNE2.1'!$C76,".",'PPNE2.1'!$D76,".",'PPNE2.1'!$E76,".",'PPNE2.1'!$F76))</f>
      </c>
      <c r="C76" s="297">
        <f>IF('PPNE2.1'!$G76="","",'[3]Formulario PPGR1'!#REF!)</f>
      </c>
      <c r="D76" s="297">
        <f>IF('PPNE2.1'!$G76="","",'[3]Formulario PPGR1'!#REF!)</f>
      </c>
      <c r="E76" s="297">
        <f>IF('PPNE2.1'!$G76="","",'[3]Formulario PPGR1'!#REF!)</f>
      </c>
      <c r="F76" s="297">
        <f>IF('PPNE2.1'!$G76="","",'[3]Formulario PPGR1'!#REF!)</f>
      </c>
      <c r="G76" s="292"/>
      <c r="H76" s="293"/>
      <c r="I76" s="293"/>
      <c r="J76" s="292"/>
      <c r="K76" s="294"/>
      <c r="L76" s="295">
        <f>+'PPNE2.1'!$K76*'PPNE2.1'!$J76</f>
        <v>0</v>
      </c>
      <c r="M76" s="296"/>
      <c r="N76" s="293"/>
      <c r="O76" s="282"/>
      <c r="P76" s="282"/>
    </row>
    <row r="77" spans="2:16" ht="12.75">
      <c r="B77" s="297">
        <f>IF('PPNE2.1'!$G77="","",CONCATENATE('PPNE2.1'!$C77,".",'PPNE2.1'!$D77,".",'PPNE2.1'!$E77,".",'PPNE2.1'!$F77))</f>
      </c>
      <c r="C77" s="297">
        <f>IF('PPNE2.1'!$G77="","",'[3]Formulario PPGR1'!#REF!)</f>
      </c>
      <c r="D77" s="297">
        <f>IF('PPNE2.1'!$G77="","",'[3]Formulario PPGR1'!#REF!)</f>
      </c>
      <c r="E77" s="297">
        <f>IF('PPNE2.1'!$G77="","",'[3]Formulario PPGR1'!#REF!)</f>
      </c>
      <c r="F77" s="297">
        <f>IF('PPNE2.1'!$G77="","",'[3]Formulario PPGR1'!#REF!)</f>
      </c>
      <c r="G77" s="292"/>
      <c r="H77" s="293"/>
      <c r="I77" s="293"/>
      <c r="J77" s="292"/>
      <c r="K77" s="294"/>
      <c r="L77" s="295">
        <f>+'PPNE2.1'!$K77*'PPNE2.1'!$J77</f>
        <v>0</v>
      </c>
      <c r="M77" s="296"/>
      <c r="N77" s="293"/>
      <c r="O77" s="282"/>
      <c r="P77" s="282"/>
    </row>
    <row r="78" spans="2:16" ht="12.75">
      <c r="B78" s="297">
        <f>IF('PPNE2.1'!$G78="","",CONCATENATE('PPNE2.1'!$C78,".",'PPNE2.1'!$D78,".",'PPNE2.1'!$E78,".",'PPNE2.1'!$F78))</f>
      </c>
      <c r="C78" s="297">
        <f>IF('PPNE2.1'!$G78="","",'[3]Formulario PPGR1'!#REF!)</f>
      </c>
      <c r="D78" s="297">
        <f>IF('PPNE2.1'!$G78="","",'[3]Formulario PPGR1'!#REF!)</f>
      </c>
      <c r="E78" s="297">
        <f>IF('PPNE2.1'!$G78="","",'[3]Formulario PPGR1'!#REF!)</f>
      </c>
      <c r="F78" s="297">
        <f>IF('PPNE2.1'!$G78="","",'[3]Formulario PPGR1'!#REF!)</f>
      </c>
      <c r="G78" s="292"/>
      <c r="H78" s="293"/>
      <c r="I78" s="293"/>
      <c r="J78" s="292"/>
      <c r="K78" s="294"/>
      <c r="L78" s="295">
        <f>+'PPNE2.1'!$K78*'PPNE2.1'!$J78</f>
        <v>0</v>
      </c>
      <c r="M78" s="296"/>
      <c r="N78" s="293"/>
      <c r="O78" s="282"/>
      <c r="P78" s="282"/>
    </row>
    <row r="79" spans="2:16" ht="12.75">
      <c r="B79" s="297">
        <f>IF('PPNE2.1'!$G79="","",CONCATENATE('PPNE2.1'!$C79,".",'PPNE2.1'!$D79,".",'PPNE2.1'!$E79,".",'PPNE2.1'!$F79))</f>
      </c>
      <c r="C79" s="297">
        <f>IF('PPNE2.1'!$G79="","",'[3]Formulario PPGR1'!#REF!)</f>
      </c>
      <c r="D79" s="297">
        <f>IF('PPNE2.1'!$G79="","",'[3]Formulario PPGR1'!#REF!)</f>
      </c>
      <c r="E79" s="297">
        <f>IF('PPNE2.1'!$G79="","",'[3]Formulario PPGR1'!#REF!)</f>
      </c>
      <c r="F79" s="297">
        <f>IF('PPNE2.1'!$G79="","",'[3]Formulario PPGR1'!#REF!)</f>
      </c>
      <c r="G79" s="292"/>
      <c r="H79" s="293"/>
      <c r="I79" s="293"/>
      <c r="J79" s="292"/>
      <c r="K79" s="294"/>
      <c r="L79" s="295">
        <f>+'PPNE2.1'!$K79*'PPNE2.1'!$J79</f>
        <v>0</v>
      </c>
      <c r="M79" s="296"/>
      <c r="N79" s="293"/>
      <c r="O79" s="282"/>
      <c r="P79" s="282"/>
    </row>
    <row r="80" spans="2:16" ht="12.75">
      <c r="B80" s="297">
        <f>IF('PPNE2.1'!$G80="","",CONCATENATE('PPNE2.1'!$C80,".",'PPNE2.1'!$D80,".",'PPNE2.1'!$E80,".",'PPNE2.1'!$F80))</f>
      </c>
      <c r="C80" s="297">
        <f>IF('PPNE2.1'!$G80="","",'[3]Formulario PPGR1'!#REF!)</f>
      </c>
      <c r="D80" s="297">
        <f>IF('PPNE2.1'!$G80="","",'[3]Formulario PPGR1'!#REF!)</f>
      </c>
      <c r="E80" s="297">
        <f>IF('PPNE2.1'!$G80="","",'[3]Formulario PPGR1'!#REF!)</f>
      </c>
      <c r="F80" s="297">
        <f>IF('PPNE2.1'!$G80="","",'[3]Formulario PPGR1'!#REF!)</f>
      </c>
      <c r="G80" s="292"/>
      <c r="H80" s="293"/>
      <c r="I80" s="293"/>
      <c r="J80" s="292"/>
      <c r="K80" s="294"/>
      <c r="L80" s="295">
        <f>+'PPNE2.1'!$K80*'PPNE2.1'!$J80</f>
        <v>0</v>
      </c>
      <c r="M80" s="296"/>
      <c r="N80" s="293"/>
      <c r="O80" s="282"/>
      <c r="P80" s="282"/>
    </row>
    <row r="81" spans="2:16" ht="12.75">
      <c r="B81" s="297">
        <f>IF('PPNE2.1'!$G81="","",CONCATENATE('PPNE2.1'!$C81,".",'PPNE2.1'!$D81,".",'PPNE2.1'!$E81,".",'PPNE2.1'!$F81))</f>
      </c>
      <c r="C81" s="297">
        <f>IF('PPNE2.1'!$G81="","",'[3]Formulario PPGR1'!#REF!)</f>
      </c>
      <c r="D81" s="297">
        <f>IF('PPNE2.1'!$G81="","",'[3]Formulario PPGR1'!#REF!)</f>
      </c>
      <c r="E81" s="297">
        <f>IF('PPNE2.1'!$G81="","",'[3]Formulario PPGR1'!#REF!)</f>
      </c>
      <c r="F81" s="297">
        <f>IF('PPNE2.1'!$G81="","",'[3]Formulario PPGR1'!#REF!)</f>
      </c>
      <c r="G81" s="292"/>
      <c r="H81" s="293"/>
      <c r="I81" s="293"/>
      <c r="J81" s="292"/>
      <c r="K81" s="294"/>
      <c r="L81" s="295">
        <f>+'PPNE2.1'!$K81*'PPNE2.1'!$J81</f>
        <v>0</v>
      </c>
      <c r="M81" s="296"/>
      <c r="N81" s="293"/>
      <c r="O81" s="282"/>
      <c r="P81" s="282"/>
    </row>
    <row r="82" spans="2:16" ht="12.75">
      <c r="B82" s="297">
        <f>IF('PPNE2.1'!$G82="","",CONCATENATE('PPNE2.1'!$C82,".",'PPNE2.1'!$D82,".",'PPNE2.1'!$E82,".",'PPNE2.1'!$F82))</f>
      </c>
      <c r="C82" s="297">
        <f>IF('PPNE2.1'!$G82="","",'[3]Formulario PPGR1'!#REF!)</f>
      </c>
      <c r="D82" s="297">
        <f>IF('PPNE2.1'!$G82="","",'[3]Formulario PPGR1'!#REF!)</f>
      </c>
      <c r="E82" s="297">
        <f>IF('PPNE2.1'!$G82="","",'[3]Formulario PPGR1'!#REF!)</f>
      </c>
      <c r="F82" s="297">
        <f>IF('PPNE2.1'!$G82="","",'[3]Formulario PPGR1'!#REF!)</f>
      </c>
      <c r="G82" s="292"/>
      <c r="H82" s="293"/>
      <c r="I82" s="293"/>
      <c r="J82" s="292"/>
      <c r="K82" s="294"/>
      <c r="L82" s="295">
        <f>+'PPNE2.1'!$K82*'PPNE2.1'!$J82</f>
        <v>0</v>
      </c>
      <c r="M82" s="296"/>
      <c r="N82" s="293"/>
      <c r="O82" s="282"/>
      <c r="P82" s="282"/>
    </row>
    <row r="83" spans="2:16" ht="12.75">
      <c r="B83" s="297">
        <f>IF('PPNE2.1'!$G83="","",CONCATENATE('PPNE2.1'!$C83,".",'PPNE2.1'!$D83,".",'PPNE2.1'!$E83,".",'PPNE2.1'!$F83))</f>
      </c>
      <c r="C83" s="297">
        <f>IF('PPNE2.1'!$G83="","",'[3]Formulario PPGR1'!#REF!)</f>
      </c>
      <c r="D83" s="297">
        <f>IF('PPNE2.1'!$G83="","",'[3]Formulario PPGR1'!#REF!)</f>
      </c>
      <c r="E83" s="297">
        <f>IF('PPNE2.1'!$G83="","",'[3]Formulario PPGR1'!#REF!)</f>
      </c>
      <c r="F83" s="297">
        <f>IF('PPNE2.1'!$G83="","",'[3]Formulario PPGR1'!#REF!)</f>
      </c>
      <c r="G83" s="292"/>
      <c r="H83" s="293"/>
      <c r="I83" s="293"/>
      <c r="J83" s="292"/>
      <c r="K83" s="294"/>
      <c r="L83" s="295">
        <f>+'PPNE2.1'!$K83*'PPNE2.1'!$J83</f>
        <v>0</v>
      </c>
      <c r="M83" s="296"/>
      <c r="N83" s="293"/>
      <c r="O83" s="282"/>
      <c r="P83" s="282"/>
    </row>
    <row r="84" spans="2:16" ht="12.75">
      <c r="B84" s="297">
        <f>IF('PPNE2.1'!$G84="","",CONCATENATE('PPNE2.1'!$C84,".",'PPNE2.1'!$D84,".",'PPNE2.1'!$E84,".",'PPNE2.1'!$F84))</f>
      </c>
      <c r="C84" s="297">
        <f>IF('PPNE2.1'!$G84="","",'[3]Formulario PPGR1'!#REF!)</f>
      </c>
      <c r="D84" s="297">
        <f>IF('PPNE2.1'!$G84="","",'[3]Formulario PPGR1'!#REF!)</f>
      </c>
      <c r="E84" s="297">
        <f>IF('PPNE2.1'!$G84="","",'[3]Formulario PPGR1'!#REF!)</f>
      </c>
      <c r="F84" s="297">
        <f>IF('PPNE2.1'!$G84="","",'[3]Formulario PPGR1'!#REF!)</f>
      </c>
      <c r="G84" s="292"/>
      <c r="H84" s="293"/>
      <c r="I84" s="293"/>
      <c r="J84" s="292"/>
      <c r="K84" s="294"/>
      <c r="L84" s="295">
        <f>+'PPNE2.1'!$K84*'PPNE2.1'!$J84</f>
        <v>0</v>
      </c>
      <c r="M84" s="296"/>
      <c r="N84" s="293"/>
      <c r="O84" s="282"/>
      <c r="P84" s="282"/>
    </row>
    <row r="85" spans="2:16" ht="12.75">
      <c r="B85" s="297">
        <f>IF('PPNE2.1'!$G85="","",CONCATENATE('PPNE2.1'!$C85,".",'PPNE2.1'!$D85,".",'PPNE2.1'!$E85,".",'PPNE2.1'!$F85))</f>
      </c>
      <c r="C85" s="297">
        <f>IF('PPNE2.1'!$G85="","",'[3]Formulario PPGR1'!#REF!)</f>
      </c>
      <c r="D85" s="297">
        <f>IF('PPNE2.1'!$G85="","",'[3]Formulario PPGR1'!#REF!)</f>
      </c>
      <c r="E85" s="297">
        <f>IF('PPNE2.1'!$G85="","",'[3]Formulario PPGR1'!#REF!)</f>
      </c>
      <c r="F85" s="297">
        <f>IF('PPNE2.1'!$G85="","",'[3]Formulario PPGR1'!#REF!)</f>
      </c>
      <c r="G85" s="292"/>
      <c r="H85" s="293"/>
      <c r="I85" s="293"/>
      <c r="J85" s="292"/>
      <c r="K85" s="294"/>
      <c r="L85" s="295">
        <f>+'PPNE2.1'!$K85*'PPNE2.1'!$J85</f>
        <v>0</v>
      </c>
      <c r="M85" s="296"/>
      <c r="N85" s="293"/>
      <c r="O85" s="282"/>
      <c r="P85" s="282"/>
    </row>
    <row r="86" spans="2:16" ht="12.75">
      <c r="B86" s="297">
        <f>IF('PPNE2.1'!$G86="","",CONCATENATE('PPNE2.1'!$C86,".",'PPNE2.1'!$D86,".",'PPNE2.1'!$E86,".",'PPNE2.1'!$F86))</f>
      </c>
      <c r="C86" s="297">
        <f>IF('PPNE2.1'!$G86="","",'[3]Formulario PPGR1'!#REF!)</f>
      </c>
      <c r="D86" s="297">
        <f>IF('PPNE2.1'!$G86="","",'[3]Formulario PPGR1'!#REF!)</f>
      </c>
      <c r="E86" s="297">
        <f>IF('PPNE2.1'!$G86="","",'[3]Formulario PPGR1'!#REF!)</f>
      </c>
      <c r="F86" s="297">
        <f>IF('PPNE2.1'!$G86="","",'[3]Formulario PPGR1'!#REF!)</f>
      </c>
      <c r="G86" s="292"/>
      <c r="H86" s="293"/>
      <c r="I86" s="293"/>
      <c r="J86" s="292"/>
      <c r="K86" s="294"/>
      <c r="L86" s="295">
        <f>+'PPNE2.1'!$K86*'PPNE2.1'!$J86</f>
        <v>0</v>
      </c>
      <c r="M86" s="296"/>
      <c r="N86" s="293"/>
      <c r="O86" s="282"/>
      <c r="P86" s="282"/>
    </row>
    <row r="87" spans="2:16" ht="12.75">
      <c r="B87" s="297">
        <f>IF('PPNE2.1'!$G87="","",CONCATENATE('PPNE2.1'!$C87,".",'PPNE2.1'!$D87,".",'PPNE2.1'!$E87,".",'PPNE2.1'!$F87))</f>
      </c>
      <c r="C87" s="297">
        <f>IF('PPNE2.1'!$G87="","",'[3]Formulario PPGR1'!#REF!)</f>
      </c>
      <c r="D87" s="297">
        <f>IF('PPNE2.1'!$G87="","",'[3]Formulario PPGR1'!#REF!)</f>
      </c>
      <c r="E87" s="297">
        <f>IF('PPNE2.1'!$G87="","",'[3]Formulario PPGR1'!#REF!)</f>
      </c>
      <c r="F87" s="297">
        <f>IF('PPNE2.1'!$G87="","",'[3]Formulario PPGR1'!#REF!)</f>
      </c>
      <c r="G87" s="292"/>
      <c r="H87" s="293"/>
      <c r="I87" s="293"/>
      <c r="J87" s="292"/>
      <c r="K87" s="294"/>
      <c r="L87" s="295">
        <f>+'PPNE2.1'!$K87*'PPNE2.1'!$J87</f>
        <v>0</v>
      </c>
      <c r="M87" s="296"/>
      <c r="N87" s="293"/>
      <c r="O87" s="282"/>
      <c r="P87" s="282"/>
    </row>
    <row r="88" spans="2:16" ht="12.75">
      <c r="B88" s="297">
        <f>IF('PPNE2.1'!$G88="","",CONCATENATE('PPNE2.1'!$C88,".",'PPNE2.1'!$D88,".",'PPNE2.1'!$E88,".",'PPNE2.1'!$F88))</f>
      </c>
      <c r="C88" s="297">
        <f>IF('PPNE2.1'!$G88="","",'[3]Formulario PPGR1'!#REF!)</f>
      </c>
      <c r="D88" s="297">
        <f>IF('PPNE2.1'!$G88="","",'[3]Formulario PPGR1'!#REF!)</f>
      </c>
      <c r="E88" s="297">
        <f>IF('PPNE2.1'!$G88="","",'[3]Formulario PPGR1'!#REF!)</f>
      </c>
      <c r="F88" s="297">
        <f>IF('PPNE2.1'!$G88="","",'[3]Formulario PPGR1'!#REF!)</f>
      </c>
      <c r="G88" s="292"/>
      <c r="H88" s="293"/>
      <c r="I88" s="293"/>
      <c r="J88" s="292"/>
      <c r="K88" s="294"/>
      <c r="L88" s="295">
        <f>+'PPNE2.1'!$K88*'PPNE2.1'!$J88</f>
        <v>0</v>
      </c>
      <c r="M88" s="296"/>
      <c r="N88" s="293"/>
      <c r="O88" s="282"/>
      <c r="P88" s="282"/>
    </row>
    <row r="89" spans="2:16" ht="12.75">
      <c r="B89" s="297">
        <f>IF('PPNE2.1'!$G89="","",CONCATENATE('PPNE2.1'!$C89,".",'PPNE2.1'!$D89,".",'PPNE2.1'!$E89,".",'PPNE2.1'!$F89))</f>
      </c>
      <c r="C89" s="297">
        <f>IF('PPNE2.1'!$G89="","",'[3]Formulario PPGR1'!#REF!)</f>
      </c>
      <c r="D89" s="297">
        <f>IF('PPNE2.1'!$G89="","",'[3]Formulario PPGR1'!#REF!)</f>
      </c>
      <c r="E89" s="297">
        <f>IF('PPNE2.1'!$G89="","",'[3]Formulario PPGR1'!#REF!)</f>
      </c>
      <c r="F89" s="297">
        <f>IF('PPNE2.1'!$G89="","",'[3]Formulario PPGR1'!#REF!)</f>
      </c>
      <c r="G89" s="292"/>
      <c r="H89" s="293"/>
      <c r="I89" s="293"/>
      <c r="J89" s="292"/>
      <c r="K89" s="294"/>
      <c r="L89" s="295">
        <f>+'PPNE2.1'!$K89*'PPNE2.1'!$J89</f>
        <v>0</v>
      </c>
      <c r="M89" s="296"/>
      <c r="N89" s="293"/>
      <c r="O89" s="282"/>
      <c r="P89" s="282"/>
    </row>
    <row r="90" spans="2:16" ht="12.75">
      <c r="B90" s="297">
        <f>IF('PPNE2.1'!$G90="","",CONCATENATE('PPNE2.1'!$C90,".",'PPNE2.1'!$D90,".",'PPNE2.1'!$E90,".",'PPNE2.1'!$F90))</f>
      </c>
      <c r="C90" s="297">
        <f>IF('PPNE2.1'!$G90="","",'[3]Formulario PPGR1'!#REF!)</f>
      </c>
      <c r="D90" s="297">
        <f>IF('PPNE2.1'!$G90="","",'[3]Formulario PPGR1'!#REF!)</f>
      </c>
      <c r="E90" s="297">
        <f>IF('PPNE2.1'!$G90="","",'[3]Formulario PPGR1'!#REF!)</f>
      </c>
      <c r="F90" s="297">
        <f>IF('PPNE2.1'!$G90="","",'[3]Formulario PPGR1'!#REF!)</f>
      </c>
      <c r="G90" s="292"/>
      <c r="H90" s="293"/>
      <c r="I90" s="293"/>
      <c r="J90" s="292"/>
      <c r="K90" s="294"/>
      <c r="L90" s="295">
        <f>+'PPNE2.1'!$K90*'PPNE2.1'!$J90</f>
        <v>0</v>
      </c>
      <c r="M90" s="296"/>
      <c r="N90" s="293"/>
      <c r="O90" s="282"/>
      <c r="P90" s="282"/>
    </row>
    <row r="91" spans="2:16" ht="12.75">
      <c r="B91" s="297">
        <f>IF('PPNE2.1'!$G91="","",CONCATENATE('PPNE2.1'!$C91,".",'PPNE2.1'!$D91,".",'PPNE2.1'!$E91,".",'PPNE2.1'!$F91))</f>
      </c>
      <c r="C91" s="297">
        <f>IF('PPNE2.1'!$G91="","",'[3]Formulario PPGR1'!#REF!)</f>
      </c>
      <c r="D91" s="297">
        <f>IF('PPNE2.1'!$G91="","",'[3]Formulario PPGR1'!#REF!)</f>
      </c>
      <c r="E91" s="297">
        <f>IF('PPNE2.1'!$G91="","",'[3]Formulario PPGR1'!#REF!)</f>
      </c>
      <c r="F91" s="297">
        <f>IF('PPNE2.1'!$G91="","",'[3]Formulario PPGR1'!#REF!)</f>
      </c>
      <c r="G91" s="292"/>
      <c r="H91" s="293"/>
      <c r="I91" s="293"/>
      <c r="J91" s="292"/>
      <c r="K91" s="294"/>
      <c r="L91" s="295">
        <f>+'PPNE2.1'!$K91*'PPNE2.1'!$J91</f>
        <v>0</v>
      </c>
      <c r="M91" s="296"/>
      <c r="N91" s="293"/>
      <c r="O91" s="282"/>
      <c r="P91" s="282"/>
    </row>
    <row r="92" spans="2:16" ht="12.75">
      <c r="B92" s="297">
        <f>IF('PPNE2.1'!$G92="","",CONCATENATE('PPNE2.1'!$C92,".",'PPNE2.1'!$D92,".",'PPNE2.1'!$E92,".",'PPNE2.1'!$F92))</f>
      </c>
      <c r="C92" s="297">
        <f>IF('PPNE2.1'!$G92="","",'[3]Formulario PPGR1'!#REF!)</f>
      </c>
      <c r="D92" s="297">
        <f>IF('PPNE2.1'!$G92="","",'[3]Formulario PPGR1'!#REF!)</f>
      </c>
      <c r="E92" s="297">
        <f>IF('PPNE2.1'!$G92="","",'[3]Formulario PPGR1'!#REF!)</f>
      </c>
      <c r="F92" s="297">
        <f>IF('PPNE2.1'!$G92="","",'[3]Formulario PPGR1'!#REF!)</f>
      </c>
      <c r="G92" s="292"/>
      <c r="H92" s="293"/>
      <c r="I92" s="293"/>
      <c r="J92" s="292"/>
      <c r="K92" s="294"/>
      <c r="L92" s="295">
        <f>+'PPNE2.1'!$K92*'PPNE2.1'!$J92</f>
        <v>0</v>
      </c>
      <c r="M92" s="296"/>
      <c r="N92" s="293"/>
      <c r="O92" s="282"/>
      <c r="P92" s="282"/>
    </row>
    <row r="93" spans="2:16" ht="12.75">
      <c r="B93" s="297">
        <f>IF('PPNE2.1'!$G93="","",CONCATENATE('PPNE2.1'!$C93,".",'PPNE2.1'!$D93,".",'PPNE2.1'!$E93,".",'PPNE2.1'!$F93))</f>
      </c>
      <c r="C93" s="297">
        <f>IF('PPNE2.1'!$G93="","",'[3]Formulario PPGR1'!#REF!)</f>
      </c>
      <c r="D93" s="297">
        <f>IF('PPNE2.1'!$G93="","",'[3]Formulario PPGR1'!#REF!)</f>
      </c>
      <c r="E93" s="297">
        <f>IF('PPNE2.1'!$G93="","",'[3]Formulario PPGR1'!#REF!)</f>
      </c>
      <c r="F93" s="297">
        <f>IF('PPNE2.1'!$G93="","",'[3]Formulario PPGR1'!#REF!)</f>
      </c>
      <c r="G93" s="292"/>
      <c r="H93" s="293"/>
      <c r="I93" s="293"/>
      <c r="J93" s="292"/>
      <c r="K93" s="294"/>
      <c r="L93" s="295">
        <f>+'PPNE2.1'!$K93*'PPNE2.1'!$J93</f>
        <v>0</v>
      </c>
      <c r="M93" s="296"/>
      <c r="N93" s="293"/>
      <c r="O93" s="282"/>
      <c r="P93" s="282"/>
    </row>
    <row r="94" spans="2:16" ht="12.75">
      <c r="B94" s="297">
        <f>IF('PPNE2.1'!$G94="","",CONCATENATE('PPNE2.1'!$C94,".",'PPNE2.1'!$D94,".",'PPNE2.1'!$E94,".",'PPNE2.1'!$F94))</f>
      </c>
      <c r="C94" s="297">
        <f>IF('PPNE2.1'!$G94="","",'[3]Formulario PPGR1'!#REF!)</f>
      </c>
      <c r="D94" s="297">
        <f>IF('PPNE2.1'!$G94="","",'[3]Formulario PPGR1'!#REF!)</f>
      </c>
      <c r="E94" s="297">
        <f>IF('PPNE2.1'!$G94="","",'[3]Formulario PPGR1'!#REF!)</f>
      </c>
      <c r="F94" s="297">
        <f>IF('PPNE2.1'!$G94="","",'[3]Formulario PPGR1'!#REF!)</f>
      </c>
      <c r="G94" s="292"/>
      <c r="H94" s="293"/>
      <c r="I94" s="293"/>
      <c r="J94" s="292"/>
      <c r="K94" s="294"/>
      <c r="L94" s="295">
        <f>+'PPNE2.1'!$K94*'PPNE2.1'!$J94</f>
        <v>0</v>
      </c>
      <c r="M94" s="296"/>
      <c r="N94" s="293"/>
      <c r="O94" s="282"/>
      <c r="P94" s="282"/>
    </row>
    <row r="95" spans="2:16" ht="12.75">
      <c r="B95" s="297">
        <f>IF('PPNE2.1'!$G95="","",CONCATENATE('PPNE2.1'!$C95,".",'PPNE2.1'!$D95,".",'PPNE2.1'!$E95,".",'PPNE2.1'!$F95))</f>
      </c>
      <c r="C95" s="297">
        <f>IF('PPNE2.1'!$G95="","",'[3]Formulario PPGR1'!#REF!)</f>
      </c>
      <c r="D95" s="297">
        <f>IF('PPNE2.1'!$G95="","",'[3]Formulario PPGR1'!#REF!)</f>
      </c>
      <c r="E95" s="297">
        <f>IF('PPNE2.1'!$G95="","",'[3]Formulario PPGR1'!#REF!)</f>
      </c>
      <c r="F95" s="297">
        <f>IF('PPNE2.1'!$G95="","",'[3]Formulario PPGR1'!#REF!)</f>
      </c>
      <c r="G95" s="292"/>
      <c r="H95" s="293"/>
      <c r="I95" s="293"/>
      <c r="J95" s="292"/>
      <c r="K95" s="294"/>
      <c r="L95" s="295">
        <f>+'PPNE2.1'!$K95*'PPNE2.1'!$J95</f>
        <v>0</v>
      </c>
      <c r="M95" s="296"/>
      <c r="N95" s="293"/>
      <c r="O95" s="282"/>
      <c r="P95" s="282"/>
    </row>
    <row r="96" spans="2:16" ht="12.75">
      <c r="B96" s="297">
        <f>IF('PPNE2.1'!$G96="","",CONCATENATE('PPNE2.1'!$C96,".",'PPNE2.1'!$D96,".",'PPNE2.1'!$E96,".",'PPNE2.1'!$F96))</f>
      </c>
      <c r="C96" s="297">
        <f>IF('PPNE2.1'!$G96="","",'[3]Formulario PPGR1'!#REF!)</f>
      </c>
      <c r="D96" s="297">
        <f>IF('PPNE2.1'!$G96="","",'[3]Formulario PPGR1'!#REF!)</f>
      </c>
      <c r="E96" s="297">
        <f>IF('PPNE2.1'!$G96="","",'[3]Formulario PPGR1'!#REF!)</f>
      </c>
      <c r="F96" s="297">
        <f>IF('PPNE2.1'!$G96="","",'[3]Formulario PPGR1'!#REF!)</f>
      </c>
      <c r="G96" s="292"/>
      <c r="H96" s="293"/>
      <c r="I96" s="293"/>
      <c r="J96" s="292"/>
      <c r="K96" s="294"/>
      <c r="L96" s="295">
        <f>+'PPNE2.1'!$K96*'PPNE2.1'!$J96</f>
        <v>0</v>
      </c>
      <c r="M96" s="296"/>
      <c r="N96" s="293"/>
      <c r="O96" s="282"/>
      <c r="P96" s="282"/>
    </row>
    <row r="97" spans="2:16" ht="12.75">
      <c r="B97" s="297">
        <f>IF('PPNE2.1'!$G97="","",CONCATENATE('PPNE2.1'!$C97,".",'PPNE2.1'!$D97,".",'PPNE2.1'!$E97,".",'PPNE2.1'!$F97))</f>
      </c>
      <c r="C97" s="297">
        <f>IF('PPNE2.1'!$G97="","",'[3]Formulario PPGR1'!#REF!)</f>
      </c>
      <c r="D97" s="297">
        <f>IF('PPNE2.1'!$G97="","",'[3]Formulario PPGR1'!#REF!)</f>
      </c>
      <c r="E97" s="297">
        <f>IF('PPNE2.1'!$G97="","",'[3]Formulario PPGR1'!#REF!)</f>
      </c>
      <c r="F97" s="297">
        <f>IF('PPNE2.1'!$G97="","",'[3]Formulario PPGR1'!#REF!)</f>
      </c>
      <c r="G97" s="292"/>
      <c r="H97" s="293"/>
      <c r="I97" s="293"/>
      <c r="J97" s="292"/>
      <c r="K97" s="294"/>
      <c r="L97" s="295">
        <f>+'PPNE2.1'!$K97*'PPNE2.1'!$J97</f>
        <v>0</v>
      </c>
      <c r="M97" s="296"/>
      <c r="N97" s="293"/>
      <c r="O97" s="282"/>
      <c r="P97" s="282"/>
    </row>
    <row r="98" spans="2:16" ht="12.75">
      <c r="B98" s="297">
        <f>IF('PPNE2.1'!$G98="","",CONCATENATE('PPNE2.1'!$C98,".",'PPNE2.1'!$D98,".",'PPNE2.1'!$E98,".",'PPNE2.1'!$F98))</f>
      </c>
      <c r="C98" s="297">
        <f>IF('PPNE2.1'!$G98="","",'[3]Formulario PPGR1'!#REF!)</f>
      </c>
      <c r="D98" s="297">
        <f>IF('PPNE2.1'!$G98="","",'[3]Formulario PPGR1'!#REF!)</f>
      </c>
      <c r="E98" s="297">
        <f>IF('PPNE2.1'!$G98="","",'[3]Formulario PPGR1'!#REF!)</f>
      </c>
      <c r="F98" s="297">
        <f>IF('PPNE2.1'!$G98="","",'[3]Formulario PPGR1'!#REF!)</f>
      </c>
      <c r="G98" s="292"/>
      <c r="H98" s="293"/>
      <c r="I98" s="293"/>
      <c r="J98" s="292"/>
      <c r="K98" s="294"/>
      <c r="L98" s="295">
        <f>+'PPNE2.1'!$K98*'PPNE2.1'!$J98</f>
        <v>0</v>
      </c>
      <c r="M98" s="296"/>
      <c r="N98" s="293"/>
      <c r="O98" s="282"/>
      <c r="P98" s="282"/>
    </row>
    <row r="99" spans="2:16" ht="12.75">
      <c r="B99" s="297">
        <f>IF('PPNE2.1'!$G99="","",CONCATENATE('PPNE2.1'!$C99,".",'PPNE2.1'!$D99,".",'PPNE2.1'!$E99,".",'PPNE2.1'!$F99))</f>
      </c>
      <c r="C99" s="297">
        <f>IF('PPNE2.1'!$G99="","",'[3]Formulario PPGR1'!#REF!)</f>
      </c>
      <c r="D99" s="297">
        <f>IF('PPNE2.1'!$G99="","",'[3]Formulario PPGR1'!#REF!)</f>
      </c>
      <c r="E99" s="297">
        <f>IF('PPNE2.1'!$G99="","",'[3]Formulario PPGR1'!#REF!)</f>
      </c>
      <c r="F99" s="297">
        <f>IF('PPNE2.1'!$G99="","",'[3]Formulario PPGR1'!#REF!)</f>
      </c>
      <c r="G99" s="292"/>
      <c r="H99" s="293"/>
      <c r="I99" s="293"/>
      <c r="J99" s="292"/>
      <c r="K99" s="294"/>
      <c r="L99" s="295">
        <f>+'PPNE2.1'!$K99*'PPNE2.1'!$J99</f>
        <v>0</v>
      </c>
      <c r="M99" s="296"/>
      <c r="N99" s="293"/>
      <c r="O99" s="282"/>
      <c r="P99" s="282"/>
    </row>
    <row r="100" spans="2:16" ht="12.75">
      <c r="B100" s="297">
        <f>IF('PPNE2.1'!$G100="","",CONCATENATE('PPNE2.1'!$C100,".",'PPNE2.1'!$D100,".",'PPNE2.1'!$E100,".",'PPNE2.1'!$F100))</f>
      </c>
      <c r="C100" s="297">
        <f>IF('PPNE2.1'!$G100="","",'[3]Formulario PPGR1'!#REF!)</f>
      </c>
      <c r="D100" s="297">
        <f>IF('PPNE2.1'!$G100="","",'[3]Formulario PPGR1'!#REF!)</f>
      </c>
      <c r="E100" s="297">
        <f>IF('PPNE2.1'!$G100="","",'[3]Formulario PPGR1'!#REF!)</f>
      </c>
      <c r="F100" s="297">
        <f>IF('PPNE2.1'!$G100="","",'[3]Formulario PPGR1'!#REF!)</f>
      </c>
      <c r="G100" s="292"/>
      <c r="H100" s="293"/>
      <c r="I100" s="293"/>
      <c r="J100" s="292"/>
      <c r="K100" s="294"/>
      <c r="L100" s="295">
        <f>+'PPNE2.1'!$K100*'PPNE2.1'!$J100</f>
        <v>0</v>
      </c>
      <c r="M100" s="296"/>
      <c r="N100" s="293"/>
      <c r="O100" s="282"/>
      <c r="P100" s="282"/>
    </row>
    <row r="101" spans="2:16" ht="12.75">
      <c r="B101" s="297">
        <f>IF('PPNE2.1'!$G101="","",CONCATENATE('PPNE2.1'!$C101,".",'PPNE2.1'!$D101,".",'PPNE2.1'!$E101,".",'PPNE2.1'!$F101))</f>
      </c>
      <c r="C101" s="297">
        <f>IF('PPNE2.1'!$G101="","",'[3]Formulario PPGR1'!#REF!)</f>
      </c>
      <c r="D101" s="297">
        <f>IF('PPNE2.1'!$G101="","",'[3]Formulario PPGR1'!#REF!)</f>
      </c>
      <c r="E101" s="297">
        <f>IF('PPNE2.1'!$G101="","",'[3]Formulario PPGR1'!#REF!)</f>
      </c>
      <c r="F101" s="297">
        <f>IF('PPNE2.1'!$G101="","",'[3]Formulario PPGR1'!#REF!)</f>
      </c>
      <c r="G101" s="292"/>
      <c r="H101" s="293"/>
      <c r="I101" s="293"/>
      <c r="J101" s="292"/>
      <c r="K101" s="294"/>
      <c r="L101" s="295">
        <f>+'PPNE2.1'!$K101*'PPNE2.1'!$J101</f>
        <v>0</v>
      </c>
      <c r="M101" s="296"/>
      <c r="N101" s="293"/>
      <c r="O101" s="282"/>
      <c r="P101" s="282"/>
    </row>
    <row r="102" spans="2:16" ht="12.75">
      <c r="B102" s="297">
        <f>IF('PPNE2.1'!$G102="","",CONCATENATE('PPNE2.1'!$C102,".",'PPNE2.1'!$D102,".",'PPNE2.1'!$E102,".",'PPNE2.1'!$F102))</f>
      </c>
      <c r="C102" s="297">
        <f>IF('PPNE2.1'!$G102="","",'[3]Formulario PPGR1'!#REF!)</f>
      </c>
      <c r="D102" s="297">
        <f>IF('PPNE2.1'!$G102="","",'[3]Formulario PPGR1'!#REF!)</f>
      </c>
      <c r="E102" s="297">
        <f>IF('PPNE2.1'!$G102="","",'[3]Formulario PPGR1'!#REF!)</f>
      </c>
      <c r="F102" s="297">
        <f>IF('PPNE2.1'!$G102="","",'[3]Formulario PPGR1'!#REF!)</f>
      </c>
      <c r="G102" s="292"/>
      <c r="H102" s="293"/>
      <c r="I102" s="293"/>
      <c r="J102" s="292"/>
      <c r="K102" s="294"/>
      <c r="L102" s="295">
        <f>+'PPNE2.1'!$K102*'PPNE2.1'!$J102</f>
        <v>0</v>
      </c>
      <c r="M102" s="296"/>
      <c r="N102" s="293"/>
      <c r="O102" s="282"/>
      <c r="P102" s="282"/>
    </row>
    <row r="103" spans="2:16" ht="12.75">
      <c r="B103" s="297">
        <f>IF('PPNE2.1'!$G103="","",CONCATENATE('PPNE2.1'!$C103,".",'PPNE2.1'!$D103,".",'PPNE2.1'!$E103,".",'PPNE2.1'!$F103))</f>
      </c>
      <c r="C103" s="297">
        <f>IF('PPNE2.1'!$G103="","",'[3]Formulario PPGR1'!#REF!)</f>
      </c>
      <c r="D103" s="297">
        <f>IF('PPNE2.1'!$G103="","",'[3]Formulario PPGR1'!#REF!)</f>
      </c>
      <c r="E103" s="297">
        <f>IF('PPNE2.1'!$G103="","",'[3]Formulario PPGR1'!#REF!)</f>
      </c>
      <c r="F103" s="297">
        <f>IF('PPNE2.1'!$G103="","",'[3]Formulario PPGR1'!#REF!)</f>
      </c>
      <c r="G103" s="292"/>
      <c r="H103" s="293"/>
      <c r="I103" s="293"/>
      <c r="J103" s="292"/>
      <c r="K103" s="294"/>
      <c r="L103" s="295">
        <f>+'PPNE2.1'!$K103*'PPNE2.1'!$J103</f>
        <v>0</v>
      </c>
      <c r="M103" s="296"/>
      <c r="N103" s="293"/>
      <c r="O103" s="282"/>
      <c r="P103" s="282"/>
    </row>
    <row r="104" spans="2:16" ht="12.75">
      <c r="B104" s="297">
        <f>IF('PPNE2.1'!$G104="","",CONCATENATE('PPNE2.1'!$C104,".",'PPNE2.1'!$D104,".",'PPNE2.1'!$E104,".",'PPNE2.1'!$F104))</f>
      </c>
      <c r="C104" s="297">
        <f>IF('PPNE2.1'!$G104="","",'[3]Formulario PPGR1'!#REF!)</f>
      </c>
      <c r="D104" s="297">
        <f>IF('PPNE2.1'!$G104="","",'[3]Formulario PPGR1'!#REF!)</f>
      </c>
      <c r="E104" s="297">
        <f>IF('PPNE2.1'!$G104="","",'[3]Formulario PPGR1'!#REF!)</f>
      </c>
      <c r="F104" s="297">
        <f>IF('PPNE2.1'!$G104="","",'[3]Formulario PPGR1'!#REF!)</f>
      </c>
      <c r="G104" s="292"/>
      <c r="H104" s="293"/>
      <c r="I104" s="293"/>
      <c r="J104" s="292"/>
      <c r="K104" s="294"/>
      <c r="L104" s="295">
        <f>+'PPNE2.1'!$K104*'PPNE2.1'!$J104</f>
        <v>0</v>
      </c>
      <c r="M104" s="296"/>
      <c r="N104" s="293"/>
      <c r="O104" s="282"/>
      <c r="P104" s="282"/>
    </row>
    <row r="105" spans="2:16" ht="12.75">
      <c r="B105" s="297">
        <f>IF('PPNE2.1'!$G105="","",CONCATENATE('PPNE2.1'!$C105,".",'PPNE2.1'!$D105,".",'PPNE2.1'!$E105,".",'PPNE2.1'!$F105))</f>
      </c>
      <c r="C105" s="297">
        <f>IF('PPNE2.1'!$G105="","",'[3]Formulario PPGR1'!#REF!)</f>
      </c>
      <c r="D105" s="297">
        <f>IF('PPNE2.1'!$G105="","",'[3]Formulario PPGR1'!#REF!)</f>
      </c>
      <c r="E105" s="297">
        <f>IF('PPNE2.1'!$G105="","",'[3]Formulario PPGR1'!#REF!)</f>
      </c>
      <c r="F105" s="297">
        <f>IF('PPNE2.1'!$G105="","",'[3]Formulario PPGR1'!#REF!)</f>
      </c>
      <c r="G105" s="292"/>
      <c r="H105" s="293"/>
      <c r="I105" s="293"/>
      <c r="J105" s="292"/>
      <c r="K105" s="294"/>
      <c r="L105" s="295">
        <f>+'PPNE2.1'!$K105*'PPNE2.1'!$J105</f>
        <v>0</v>
      </c>
      <c r="M105" s="296"/>
      <c r="N105" s="293"/>
      <c r="O105" s="282"/>
      <c r="P105" s="282"/>
    </row>
    <row r="106" spans="2:16" ht="12.75">
      <c r="B106" s="297">
        <f>IF('PPNE2.1'!$G106="","",CONCATENATE('PPNE2.1'!$C106,".",'PPNE2.1'!$D106,".",'PPNE2.1'!$E106,".",'PPNE2.1'!$F106))</f>
      </c>
      <c r="C106" s="297">
        <f>IF('PPNE2.1'!$G106="","",'[3]Formulario PPGR1'!#REF!)</f>
      </c>
      <c r="D106" s="297">
        <f>IF('PPNE2.1'!$G106="","",'[3]Formulario PPGR1'!#REF!)</f>
      </c>
      <c r="E106" s="297">
        <f>IF('PPNE2.1'!$G106="","",'[3]Formulario PPGR1'!#REF!)</f>
      </c>
      <c r="F106" s="297">
        <f>IF('PPNE2.1'!$G106="","",'[3]Formulario PPGR1'!#REF!)</f>
      </c>
      <c r="G106" s="292"/>
      <c r="H106" s="293"/>
      <c r="I106" s="293"/>
      <c r="J106" s="292"/>
      <c r="K106" s="294"/>
      <c r="L106" s="295">
        <f>+'PPNE2.1'!$K106*'PPNE2.1'!$J106</f>
        <v>0</v>
      </c>
      <c r="M106" s="296"/>
      <c r="N106" s="293"/>
      <c r="O106" s="282"/>
      <c r="P106" s="282"/>
    </row>
    <row r="107" spans="2:16" ht="12.75">
      <c r="B107" s="297">
        <f>IF('PPNE2.1'!$G107="","",CONCATENATE('PPNE2.1'!$C107,".",'PPNE2.1'!$D107,".",'PPNE2.1'!$E107,".",'PPNE2.1'!$F107))</f>
      </c>
      <c r="C107" s="297">
        <f>IF('PPNE2.1'!$G107="","",'[3]Formulario PPGR1'!#REF!)</f>
      </c>
      <c r="D107" s="297">
        <f>IF('PPNE2.1'!$G107="","",'[3]Formulario PPGR1'!#REF!)</f>
      </c>
      <c r="E107" s="297">
        <f>IF('PPNE2.1'!$G107="","",'[3]Formulario PPGR1'!#REF!)</f>
      </c>
      <c r="F107" s="297">
        <f>IF('PPNE2.1'!$G107="","",'[3]Formulario PPGR1'!#REF!)</f>
      </c>
      <c r="G107" s="292"/>
      <c r="H107" s="293"/>
      <c r="I107" s="293"/>
      <c r="J107" s="292"/>
      <c r="K107" s="294"/>
      <c r="L107" s="295">
        <f>+'PPNE2.1'!$K107*'PPNE2.1'!$J107</f>
        <v>0</v>
      </c>
      <c r="M107" s="296"/>
      <c r="N107" s="293"/>
      <c r="O107" s="282"/>
      <c r="P107" s="282"/>
    </row>
    <row r="108" spans="2:16" ht="12.75">
      <c r="B108" s="297">
        <f>IF('PPNE2.1'!$G108="","",CONCATENATE('PPNE2.1'!$C108,".",'PPNE2.1'!$D108,".",'PPNE2.1'!$E108,".",'PPNE2.1'!$F108))</f>
      </c>
      <c r="C108" s="297">
        <f>IF('PPNE2.1'!$G108="","",'[3]Formulario PPGR1'!#REF!)</f>
      </c>
      <c r="D108" s="297">
        <f>IF('PPNE2.1'!$G108="","",'[3]Formulario PPGR1'!#REF!)</f>
      </c>
      <c r="E108" s="297">
        <f>IF('PPNE2.1'!$G108="","",'[3]Formulario PPGR1'!#REF!)</f>
      </c>
      <c r="F108" s="297">
        <f>IF('PPNE2.1'!$G108="","",'[3]Formulario PPGR1'!#REF!)</f>
      </c>
      <c r="G108" s="292"/>
      <c r="H108" s="293"/>
      <c r="I108" s="293"/>
      <c r="J108" s="292"/>
      <c r="K108" s="294"/>
      <c r="L108" s="295">
        <f>+'PPNE2.1'!$K108*'PPNE2.1'!$J108</f>
        <v>0</v>
      </c>
      <c r="M108" s="296"/>
      <c r="N108" s="293"/>
      <c r="O108" s="282"/>
      <c r="P108" s="282"/>
    </row>
    <row r="109" spans="2:16" ht="12.75">
      <c r="B109" s="297">
        <f>IF('PPNE2.1'!$G109="","",CONCATENATE('PPNE2.1'!$C109,".",'PPNE2.1'!$D109,".",'PPNE2.1'!$E109,".",'PPNE2.1'!$F109))</f>
      </c>
      <c r="C109" s="297">
        <f>IF('PPNE2.1'!$G109="","",'[3]Formulario PPGR1'!#REF!)</f>
      </c>
      <c r="D109" s="297">
        <f>IF('PPNE2.1'!$G109="","",'[3]Formulario PPGR1'!#REF!)</f>
      </c>
      <c r="E109" s="297">
        <f>IF('PPNE2.1'!$G109="","",'[3]Formulario PPGR1'!#REF!)</f>
      </c>
      <c r="F109" s="297">
        <f>IF('PPNE2.1'!$G109="","",'[3]Formulario PPGR1'!#REF!)</f>
      </c>
      <c r="G109" s="292"/>
      <c r="H109" s="293"/>
      <c r="I109" s="293"/>
      <c r="J109" s="292"/>
      <c r="K109" s="294"/>
      <c r="L109" s="295">
        <f>+'PPNE2.1'!$K109*'PPNE2.1'!$J109</f>
        <v>0</v>
      </c>
      <c r="M109" s="296"/>
      <c r="N109" s="293"/>
      <c r="O109" s="282"/>
      <c r="P109" s="282"/>
    </row>
    <row r="110" spans="2:16" ht="12.75">
      <c r="B110" s="297">
        <f>IF('PPNE2.1'!$G110="","",CONCATENATE('PPNE2.1'!$C110,".",'PPNE2.1'!$D110,".",'PPNE2.1'!$E110,".",'PPNE2.1'!$F110))</f>
      </c>
      <c r="C110" s="297">
        <f>IF('PPNE2.1'!$G110="","",'[3]Formulario PPGR1'!#REF!)</f>
      </c>
      <c r="D110" s="297">
        <f>IF('PPNE2.1'!$G110="","",'[3]Formulario PPGR1'!#REF!)</f>
      </c>
      <c r="E110" s="297">
        <f>IF('PPNE2.1'!$G110="","",'[3]Formulario PPGR1'!#REF!)</f>
      </c>
      <c r="F110" s="297">
        <f>IF('PPNE2.1'!$G110="","",'[3]Formulario PPGR1'!#REF!)</f>
      </c>
      <c r="G110" s="292"/>
      <c r="H110" s="293"/>
      <c r="I110" s="293"/>
      <c r="J110" s="292"/>
      <c r="K110" s="294"/>
      <c r="L110" s="295">
        <f>+'PPNE2.1'!$K110*'PPNE2.1'!$J110</f>
        <v>0</v>
      </c>
      <c r="M110" s="296"/>
      <c r="N110" s="293"/>
      <c r="O110" s="282"/>
      <c r="P110" s="282"/>
    </row>
    <row r="111" spans="2:16" ht="12.75">
      <c r="B111" s="297">
        <f>IF('PPNE2.1'!$G111="","",CONCATENATE('PPNE2.1'!$C111,".",'PPNE2.1'!$D111,".",'PPNE2.1'!$E111,".",'PPNE2.1'!$F111))</f>
      </c>
      <c r="C111" s="297">
        <f>IF('PPNE2.1'!$G111="","",'[3]Formulario PPGR1'!#REF!)</f>
      </c>
      <c r="D111" s="297">
        <f>IF('PPNE2.1'!$G111="","",'[3]Formulario PPGR1'!#REF!)</f>
      </c>
      <c r="E111" s="297">
        <f>IF('PPNE2.1'!$G111="","",'[3]Formulario PPGR1'!#REF!)</f>
      </c>
      <c r="F111" s="297">
        <f>IF('PPNE2.1'!$G111="","",'[3]Formulario PPGR1'!#REF!)</f>
      </c>
      <c r="G111" s="292"/>
      <c r="H111" s="293"/>
      <c r="I111" s="293"/>
      <c r="J111" s="292"/>
      <c r="K111" s="294"/>
      <c r="L111" s="295">
        <f>+'PPNE2.1'!$K111*'PPNE2.1'!$J111</f>
        <v>0</v>
      </c>
      <c r="M111" s="296"/>
      <c r="N111" s="293"/>
      <c r="O111" s="282"/>
      <c r="P111" s="282"/>
    </row>
    <row r="112" spans="2:16" ht="12.75">
      <c r="B112" s="297">
        <f>IF('PPNE2.1'!$G112="","",CONCATENATE('PPNE2.1'!$C112,".",'PPNE2.1'!$D112,".",'PPNE2.1'!$E112,".",'PPNE2.1'!$F112))</f>
      </c>
      <c r="C112" s="297">
        <f>IF('PPNE2.1'!$G112="","",'[3]Formulario PPGR1'!#REF!)</f>
      </c>
      <c r="D112" s="297">
        <f>IF('PPNE2.1'!$G112="","",'[3]Formulario PPGR1'!#REF!)</f>
      </c>
      <c r="E112" s="297">
        <f>IF('PPNE2.1'!$G112="","",'[3]Formulario PPGR1'!#REF!)</f>
      </c>
      <c r="F112" s="297">
        <f>IF('PPNE2.1'!$G112="","",'[3]Formulario PPGR1'!#REF!)</f>
      </c>
      <c r="G112" s="292"/>
      <c r="H112" s="293"/>
      <c r="I112" s="293"/>
      <c r="J112" s="292"/>
      <c r="K112" s="294"/>
      <c r="L112" s="295">
        <f>+'PPNE2.1'!$K112*'PPNE2.1'!$J112</f>
        <v>0</v>
      </c>
      <c r="M112" s="296"/>
      <c r="N112" s="293"/>
      <c r="O112" s="282"/>
      <c r="P112" s="282"/>
    </row>
    <row r="113" spans="2:16" ht="12.75">
      <c r="B113" s="297">
        <f>IF('PPNE2.1'!$G113="","",CONCATENATE('PPNE2.1'!$C113,".",'PPNE2.1'!$D113,".",'PPNE2.1'!$E113,".",'PPNE2.1'!$F113))</f>
      </c>
      <c r="C113" s="297">
        <f>IF('PPNE2.1'!$G113="","",'[3]Formulario PPGR1'!#REF!)</f>
      </c>
      <c r="D113" s="297">
        <f>IF('PPNE2.1'!$G113="","",'[3]Formulario PPGR1'!#REF!)</f>
      </c>
      <c r="E113" s="297">
        <f>IF('PPNE2.1'!$G113="","",'[3]Formulario PPGR1'!#REF!)</f>
      </c>
      <c r="F113" s="297">
        <f>IF('PPNE2.1'!$G113="","",'[3]Formulario PPGR1'!#REF!)</f>
      </c>
      <c r="G113" s="292"/>
      <c r="H113" s="293"/>
      <c r="I113" s="293"/>
      <c r="J113" s="292"/>
      <c r="K113" s="294"/>
      <c r="L113" s="295">
        <f>+'PPNE2.1'!$K113*'PPNE2.1'!$J113</f>
        <v>0</v>
      </c>
      <c r="M113" s="296"/>
      <c r="N113" s="293"/>
      <c r="O113" s="282"/>
      <c r="P113" s="282"/>
    </row>
    <row r="114" spans="2:16" ht="12.75">
      <c r="B114" s="297">
        <f>IF('PPNE2.1'!$G114="","",CONCATENATE('PPNE2.1'!$C114,".",'PPNE2.1'!$D114,".",'PPNE2.1'!$E114,".",'PPNE2.1'!$F114))</f>
      </c>
      <c r="C114" s="297">
        <f>IF('PPNE2.1'!$G114="","",'[3]Formulario PPGR1'!#REF!)</f>
      </c>
      <c r="D114" s="297">
        <f>IF('PPNE2.1'!$G114="","",'[3]Formulario PPGR1'!#REF!)</f>
      </c>
      <c r="E114" s="297">
        <f>IF('PPNE2.1'!$G114="","",'[3]Formulario PPGR1'!#REF!)</f>
      </c>
      <c r="F114" s="297">
        <f>IF('PPNE2.1'!$G114="","",'[3]Formulario PPGR1'!#REF!)</f>
      </c>
      <c r="G114" s="292"/>
      <c r="H114" s="293"/>
      <c r="I114" s="293"/>
      <c r="J114" s="292"/>
      <c r="K114" s="294"/>
      <c r="L114" s="295">
        <f>+'PPNE2.1'!$K114*'PPNE2.1'!$J114</f>
        <v>0</v>
      </c>
      <c r="M114" s="296"/>
      <c r="N114" s="293"/>
      <c r="O114" s="282"/>
      <c r="P114" s="282"/>
    </row>
    <row r="115" spans="2:16" ht="12.75">
      <c r="B115" s="297">
        <f>IF('PPNE2.1'!$G115="","",CONCATENATE('PPNE2.1'!$C115,".",'PPNE2.1'!$D115,".",'PPNE2.1'!$E115,".",'PPNE2.1'!$F115))</f>
      </c>
      <c r="C115" s="297">
        <f>IF('PPNE2.1'!$G115="","",'[3]Formulario PPGR1'!#REF!)</f>
      </c>
      <c r="D115" s="297">
        <f>IF('PPNE2.1'!$G115="","",'[3]Formulario PPGR1'!#REF!)</f>
      </c>
      <c r="E115" s="297">
        <f>IF('PPNE2.1'!$G115="","",'[3]Formulario PPGR1'!#REF!)</f>
      </c>
      <c r="F115" s="297">
        <f>IF('PPNE2.1'!$G115="","",'[3]Formulario PPGR1'!#REF!)</f>
      </c>
      <c r="G115" s="292"/>
      <c r="H115" s="293"/>
      <c r="I115" s="293"/>
      <c r="J115" s="292"/>
      <c r="K115" s="294"/>
      <c r="L115" s="295">
        <f>+'PPNE2.1'!$K115*'PPNE2.1'!$J115</f>
        <v>0</v>
      </c>
      <c r="M115" s="296"/>
      <c r="N115" s="293"/>
      <c r="O115" s="282"/>
      <c r="P115" s="282"/>
    </row>
    <row r="116" spans="2:16" ht="12.75">
      <c r="B116" s="297">
        <f>IF('PPNE2.1'!$G116="","",CONCATENATE('PPNE2.1'!$C116,".",'PPNE2.1'!$D116,".",'PPNE2.1'!$E116,".",'PPNE2.1'!$F116))</f>
      </c>
      <c r="C116" s="297">
        <f>IF('PPNE2.1'!$G116="","",'[3]Formulario PPGR1'!#REF!)</f>
      </c>
      <c r="D116" s="297">
        <f>IF('PPNE2.1'!$G116="","",'[3]Formulario PPGR1'!#REF!)</f>
      </c>
      <c r="E116" s="297">
        <f>IF('PPNE2.1'!$G116="","",'[3]Formulario PPGR1'!#REF!)</f>
      </c>
      <c r="F116" s="297">
        <f>IF('PPNE2.1'!$G116="","",'[3]Formulario PPGR1'!#REF!)</f>
      </c>
      <c r="G116" s="292"/>
      <c r="H116" s="293"/>
      <c r="I116" s="293"/>
      <c r="J116" s="292"/>
      <c r="K116" s="294"/>
      <c r="L116" s="295">
        <f>+'PPNE2.1'!$K116*'PPNE2.1'!$J116</f>
        <v>0</v>
      </c>
      <c r="M116" s="296"/>
      <c r="N116" s="293"/>
      <c r="O116" s="282"/>
      <c r="P116" s="282"/>
    </row>
    <row r="117" spans="2:16" ht="12.75">
      <c r="B117" s="297">
        <f>IF('PPNE2.1'!$G117="","",CONCATENATE('PPNE2.1'!$C117,".",'PPNE2.1'!$D117,".",'PPNE2.1'!$E117,".",'PPNE2.1'!$F117))</f>
      </c>
      <c r="C117" s="297">
        <f>IF('PPNE2.1'!$G117="","",'[3]Formulario PPGR1'!#REF!)</f>
      </c>
      <c r="D117" s="297">
        <f>IF('PPNE2.1'!$G117="","",'[3]Formulario PPGR1'!#REF!)</f>
      </c>
      <c r="E117" s="297">
        <f>IF('PPNE2.1'!$G117="","",'[3]Formulario PPGR1'!#REF!)</f>
      </c>
      <c r="F117" s="297">
        <f>IF('PPNE2.1'!$G117="","",'[3]Formulario PPGR1'!#REF!)</f>
      </c>
      <c r="G117" s="292"/>
      <c r="H117" s="293"/>
      <c r="I117" s="293"/>
      <c r="J117" s="292"/>
      <c r="K117" s="294"/>
      <c r="L117" s="295">
        <f>+'PPNE2.1'!$K117*'PPNE2.1'!$J117</f>
        <v>0</v>
      </c>
      <c r="M117" s="296"/>
      <c r="N117" s="293"/>
      <c r="O117" s="282"/>
      <c r="P117" s="282"/>
    </row>
    <row r="118" spans="2:16" ht="12.75">
      <c r="B118" s="297">
        <f>IF('PPNE2.1'!$G118="","",CONCATENATE('PPNE2.1'!$C118,".",'PPNE2.1'!$D118,".",'PPNE2.1'!$E118,".",'PPNE2.1'!$F118))</f>
      </c>
      <c r="C118" s="297">
        <f>IF('PPNE2.1'!$G118="","",'[3]Formulario PPGR1'!#REF!)</f>
      </c>
      <c r="D118" s="297">
        <f>IF('PPNE2.1'!$G118="","",'[3]Formulario PPGR1'!#REF!)</f>
      </c>
      <c r="E118" s="297">
        <f>IF('PPNE2.1'!$G118="","",'[3]Formulario PPGR1'!#REF!)</f>
      </c>
      <c r="F118" s="297">
        <f>IF('PPNE2.1'!$G118="","",'[3]Formulario PPGR1'!#REF!)</f>
      </c>
      <c r="G118" s="292"/>
      <c r="H118" s="293"/>
      <c r="I118" s="293"/>
      <c r="J118" s="292"/>
      <c r="K118" s="294"/>
      <c r="L118" s="295">
        <f>+'PPNE2.1'!$K118*'PPNE2.1'!$J118</f>
        <v>0</v>
      </c>
      <c r="M118" s="296"/>
      <c r="N118" s="293"/>
      <c r="O118" s="282"/>
      <c r="P118" s="282"/>
    </row>
    <row r="119" spans="2:16" ht="12.75">
      <c r="B119" s="297">
        <f>IF('PPNE2.1'!$G119="","",CONCATENATE('PPNE2.1'!$C119,".",'PPNE2.1'!$D119,".",'PPNE2.1'!$E119,".",'PPNE2.1'!$F119))</f>
      </c>
      <c r="C119" s="297">
        <f>IF('PPNE2.1'!$G119="","",'[3]Formulario PPGR1'!#REF!)</f>
      </c>
      <c r="D119" s="297">
        <f>IF('PPNE2.1'!$G119="","",'[3]Formulario PPGR1'!#REF!)</f>
      </c>
      <c r="E119" s="297">
        <f>IF('PPNE2.1'!$G119="","",'[3]Formulario PPGR1'!#REF!)</f>
      </c>
      <c r="F119" s="297">
        <f>IF('PPNE2.1'!$G119="","",'[3]Formulario PPGR1'!#REF!)</f>
      </c>
      <c r="G119" s="292"/>
      <c r="H119" s="293"/>
      <c r="I119" s="293"/>
      <c r="J119" s="292"/>
      <c r="K119" s="294"/>
      <c r="L119" s="295">
        <f>+'PPNE2.1'!$K119*'PPNE2.1'!$J119</f>
        <v>0</v>
      </c>
      <c r="M119" s="296"/>
      <c r="N119" s="293"/>
      <c r="O119" s="282"/>
      <c r="P119" s="282"/>
    </row>
    <row r="120" spans="2:16" ht="12.75">
      <c r="B120" s="297">
        <f>IF('PPNE2.1'!$G120="","",CONCATENATE('PPNE2.1'!$C120,".",'PPNE2.1'!$D120,".",'PPNE2.1'!$E120,".",'PPNE2.1'!$F120))</f>
      </c>
      <c r="C120" s="297">
        <f>IF('PPNE2.1'!$G120="","",'[3]Formulario PPGR1'!#REF!)</f>
      </c>
      <c r="D120" s="297">
        <f>IF('PPNE2.1'!$G120="","",'[3]Formulario PPGR1'!#REF!)</f>
      </c>
      <c r="E120" s="297">
        <f>IF('PPNE2.1'!$G120="","",'[3]Formulario PPGR1'!#REF!)</f>
      </c>
      <c r="F120" s="297">
        <f>IF('PPNE2.1'!$G120="","",'[3]Formulario PPGR1'!#REF!)</f>
      </c>
      <c r="G120" s="292"/>
      <c r="H120" s="293"/>
      <c r="I120" s="293"/>
      <c r="J120" s="292"/>
      <c r="K120" s="294"/>
      <c r="L120" s="295">
        <f>+'PPNE2.1'!$K120*'PPNE2.1'!$J120</f>
        <v>0</v>
      </c>
      <c r="M120" s="296"/>
      <c r="N120" s="293"/>
      <c r="O120" s="282"/>
      <c r="P120" s="282"/>
    </row>
    <row r="121" spans="2:16" ht="12.75">
      <c r="B121" s="297">
        <f>IF('PPNE2.1'!$G121="","",CONCATENATE('PPNE2.1'!$C121,".",'PPNE2.1'!$D121,".",'PPNE2.1'!$E121,".",'PPNE2.1'!$F121))</f>
      </c>
      <c r="C121" s="297">
        <f>IF('PPNE2.1'!$G121="","",'[3]Formulario PPGR1'!#REF!)</f>
      </c>
      <c r="D121" s="297">
        <f>IF('PPNE2.1'!$G121="","",'[3]Formulario PPGR1'!#REF!)</f>
      </c>
      <c r="E121" s="297">
        <f>IF('PPNE2.1'!$G121="","",'[3]Formulario PPGR1'!#REF!)</f>
      </c>
      <c r="F121" s="297">
        <f>IF('PPNE2.1'!$G121="","",'[3]Formulario PPGR1'!#REF!)</f>
      </c>
      <c r="G121" s="292"/>
      <c r="H121" s="293"/>
      <c r="I121" s="293"/>
      <c r="J121" s="292"/>
      <c r="K121" s="294"/>
      <c r="L121" s="295">
        <f>+'PPNE2.1'!$K121*'PPNE2.1'!$J121</f>
        <v>0</v>
      </c>
      <c r="M121" s="296"/>
      <c r="N121" s="293"/>
      <c r="O121" s="282"/>
      <c r="P121" s="282"/>
    </row>
    <row r="122" spans="2:16" ht="12.75">
      <c r="B122" s="297">
        <f>IF('PPNE2.1'!$G122="","",CONCATENATE('PPNE2.1'!$C122,".",'PPNE2.1'!$D122,".",'PPNE2.1'!$E122,".",'PPNE2.1'!$F122))</f>
      </c>
      <c r="C122" s="297">
        <f>IF('PPNE2.1'!$G122="","",'[3]Formulario PPGR1'!#REF!)</f>
      </c>
      <c r="D122" s="297">
        <f>IF('PPNE2.1'!$G122="","",'[3]Formulario PPGR1'!#REF!)</f>
      </c>
      <c r="E122" s="297">
        <f>IF('PPNE2.1'!$G122="","",'[3]Formulario PPGR1'!#REF!)</f>
      </c>
      <c r="F122" s="297">
        <f>IF('PPNE2.1'!$G122="","",'[3]Formulario PPGR1'!#REF!)</f>
      </c>
      <c r="G122" s="292"/>
      <c r="H122" s="293"/>
      <c r="I122" s="293"/>
      <c r="J122" s="292"/>
      <c r="K122" s="294"/>
      <c r="L122" s="295">
        <f>+'PPNE2.1'!$K122*'PPNE2.1'!$J122</f>
        <v>0</v>
      </c>
      <c r="M122" s="296"/>
      <c r="N122" s="293"/>
      <c r="O122" s="282"/>
      <c r="P122" s="282"/>
    </row>
    <row r="123" spans="2:16" ht="12.75">
      <c r="B123" s="297">
        <f>IF('PPNE2.1'!$G123="","",CONCATENATE('PPNE2.1'!$C123,".",'PPNE2.1'!$D123,".",'PPNE2.1'!$E123,".",'PPNE2.1'!$F123))</f>
      </c>
      <c r="C123" s="297">
        <f>IF('PPNE2.1'!$G123="","",'[3]Formulario PPGR1'!#REF!)</f>
      </c>
      <c r="D123" s="297">
        <f>IF('PPNE2.1'!$G123="","",'[3]Formulario PPGR1'!#REF!)</f>
      </c>
      <c r="E123" s="297">
        <f>IF('PPNE2.1'!$G123="","",'[3]Formulario PPGR1'!#REF!)</f>
      </c>
      <c r="F123" s="297">
        <f>IF('PPNE2.1'!$G123="","",'[3]Formulario PPGR1'!#REF!)</f>
      </c>
      <c r="G123" s="292"/>
      <c r="H123" s="293"/>
      <c r="I123" s="293"/>
      <c r="J123" s="292"/>
      <c r="K123" s="294"/>
      <c r="L123" s="295">
        <f>+'PPNE2.1'!$K123*'PPNE2.1'!$J123</f>
        <v>0</v>
      </c>
      <c r="M123" s="296"/>
      <c r="N123" s="293"/>
      <c r="O123" s="282"/>
      <c r="P123" s="282"/>
    </row>
    <row r="124" spans="2:16" ht="12.75">
      <c r="B124" s="297">
        <f>IF('PPNE2.1'!$G124="","",CONCATENATE('PPNE2.1'!$C124,".",'PPNE2.1'!$D124,".",'PPNE2.1'!$E124,".",'PPNE2.1'!$F124))</f>
      </c>
      <c r="C124" s="297">
        <f>IF('PPNE2.1'!$G124="","",'[3]Formulario PPGR1'!#REF!)</f>
      </c>
      <c r="D124" s="297">
        <f>IF('PPNE2.1'!$G124="","",'[3]Formulario PPGR1'!#REF!)</f>
      </c>
      <c r="E124" s="297">
        <f>IF('PPNE2.1'!$G124="","",'[3]Formulario PPGR1'!#REF!)</f>
      </c>
      <c r="F124" s="297">
        <f>IF('PPNE2.1'!$G124="","",'[3]Formulario PPGR1'!#REF!)</f>
      </c>
      <c r="G124" s="292"/>
      <c r="H124" s="293"/>
      <c r="I124" s="293"/>
      <c r="J124" s="292"/>
      <c r="K124" s="294"/>
      <c r="L124" s="295">
        <f>+'PPNE2.1'!$K124*'PPNE2.1'!$J124</f>
        <v>0</v>
      </c>
      <c r="M124" s="296"/>
      <c r="N124" s="293"/>
      <c r="O124" s="282"/>
      <c r="P124" s="282"/>
    </row>
    <row r="125" spans="2:16" ht="12.75">
      <c r="B125" s="297">
        <f>IF('PPNE2.1'!$G125="","",CONCATENATE('PPNE2.1'!$C125,".",'PPNE2.1'!$D125,".",'PPNE2.1'!$E125,".",'PPNE2.1'!$F125))</f>
      </c>
      <c r="C125" s="297">
        <f>IF('PPNE2.1'!$G125="","",'[3]Formulario PPGR1'!#REF!)</f>
      </c>
      <c r="D125" s="297">
        <f>IF('PPNE2.1'!$G125="","",'[3]Formulario PPGR1'!#REF!)</f>
      </c>
      <c r="E125" s="297">
        <f>IF('PPNE2.1'!$G125="","",'[3]Formulario PPGR1'!#REF!)</f>
      </c>
      <c r="F125" s="297">
        <f>IF('PPNE2.1'!$G125="","",'[3]Formulario PPGR1'!#REF!)</f>
      </c>
      <c r="G125" s="292"/>
      <c r="H125" s="293"/>
      <c r="I125" s="293"/>
      <c r="J125" s="292"/>
      <c r="K125" s="294"/>
      <c r="L125" s="295">
        <f>+'PPNE2.1'!$K125*'PPNE2.1'!$J125</f>
        <v>0</v>
      </c>
      <c r="M125" s="296"/>
      <c r="N125" s="293"/>
      <c r="O125" s="282"/>
      <c r="P125" s="282"/>
    </row>
    <row r="126" spans="2:16" ht="12.75">
      <c r="B126" s="297">
        <f>IF('PPNE2.1'!$G126="","",CONCATENATE('PPNE2.1'!$C126,".",'PPNE2.1'!$D126,".",'PPNE2.1'!$E126,".",'PPNE2.1'!$F126))</f>
      </c>
      <c r="C126" s="297">
        <f>IF('PPNE2.1'!$G126="","",'[3]Formulario PPGR1'!#REF!)</f>
      </c>
      <c r="D126" s="297">
        <f>IF('PPNE2.1'!$G126="","",'[3]Formulario PPGR1'!#REF!)</f>
      </c>
      <c r="E126" s="297">
        <f>IF('PPNE2.1'!$G126="","",'[3]Formulario PPGR1'!#REF!)</f>
      </c>
      <c r="F126" s="297">
        <f>IF('PPNE2.1'!$G126="","",'[3]Formulario PPGR1'!#REF!)</f>
      </c>
      <c r="G126" s="292"/>
      <c r="H126" s="293"/>
      <c r="I126" s="293"/>
      <c r="J126" s="292"/>
      <c r="K126" s="294"/>
      <c r="L126" s="295">
        <f>+'PPNE2.1'!$K126*'PPNE2.1'!$J126</f>
        <v>0</v>
      </c>
      <c r="M126" s="296"/>
      <c r="N126" s="293"/>
      <c r="O126" s="282"/>
      <c r="P126" s="282"/>
    </row>
    <row r="127" spans="2:16" ht="12.75">
      <c r="B127" s="297">
        <f>IF('PPNE2.1'!$G127="","",CONCATENATE('PPNE2.1'!$C127,".",'PPNE2.1'!$D127,".",'PPNE2.1'!$E127,".",'PPNE2.1'!$F127))</f>
      </c>
      <c r="C127" s="297">
        <f>IF('PPNE2.1'!$G127="","",'[3]Formulario PPGR1'!#REF!)</f>
      </c>
      <c r="D127" s="297">
        <f>IF('PPNE2.1'!$G127="","",'[3]Formulario PPGR1'!#REF!)</f>
      </c>
      <c r="E127" s="297">
        <f>IF('PPNE2.1'!$G127="","",'[3]Formulario PPGR1'!#REF!)</f>
      </c>
      <c r="F127" s="297">
        <f>IF('PPNE2.1'!$G127="","",'[3]Formulario PPGR1'!#REF!)</f>
      </c>
      <c r="G127" s="292"/>
      <c r="H127" s="293"/>
      <c r="I127" s="293"/>
      <c r="J127" s="292"/>
      <c r="K127" s="294"/>
      <c r="L127" s="295">
        <f>+'PPNE2.1'!$K127*'PPNE2.1'!$J127</f>
        <v>0</v>
      </c>
      <c r="M127" s="296"/>
      <c r="N127" s="293"/>
      <c r="O127" s="282"/>
      <c r="P127" s="282"/>
    </row>
    <row r="128" spans="2:16" ht="12.75">
      <c r="B128" s="297">
        <f>IF('PPNE2.1'!$G128="","",CONCATENATE('PPNE2.1'!$C128,".",'PPNE2.1'!$D128,".",'PPNE2.1'!$E128,".",'PPNE2.1'!$F128))</f>
      </c>
      <c r="C128" s="297">
        <f>IF('PPNE2.1'!$G128="","",'[3]Formulario PPGR1'!#REF!)</f>
      </c>
      <c r="D128" s="297">
        <f>IF('PPNE2.1'!$G128="","",'[3]Formulario PPGR1'!#REF!)</f>
      </c>
      <c r="E128" s="297">
        <f>IF('PPNE2.1'!$G128="","",'[3]Formulario PPGR1'!#REF!)</f>
      </c>
      <c r="F128" s="297">
        <f>IF('PPNE2.1'!$G128="","",'[3]Formulario PPGR1'!#REF!)</f>
      </c>
      <c r="G128" s="292"/>
      <c r="H128" s="293"/>
      <c r="I128" s="293"/>
      <c r="J128" s="292"/>
      <c r="K128" s="294"/>
      <c r="L128" s="295">
        <f>+'PPNE2.1'!$K128*'PPNE2.1'!$J128</f>
        <v>0</v>
      </c>
      <c r="M128" s="296"/>
      <c r="N128" s="293"/>
      <c r="O128" s="282"/>
      <c r="P128" s="282"/>
    </row>
    <row r="129" spans="2:16" ht="12.75">
      <c r="B129" s="297">
        <f>IF('PPNE2.1'!$G129="","",CONCATENATE('PPNE2.1'!$C129,".",'PPNE2.1'!$D129,".",'PPNE2.1'!$E129,".",'PPNE2.1'!$F129))</f>
      </c>
      <c r="C129" s="297">
        <f>IF('PPNE2.1'!$G129="","",'[3]Formulario PPGR1'!#REF!)</f>
      </c>
      <c r="D129" s="297">
        <f>IF('PPNE2.1'!$G129="","",'[3]Formulario PPGR1'!#REF!)</f>
      </c>
      <c r="E129" s="297">
        <f>IF('PPNE2.1'!$G129="","",'[3]Formulario PPGR1'!#REF!)</f>
      </c>
      <c r="F129" s="297">
        <f>IF('PPNE2.1'!$G129="","",'[3]Formulario PPGR1'!#REF!)</f>
      </c>
      <c r="G129" s="292"/>
      <c r="H129" s="293"/>
      <c r="I129" s="293"/>
      <c r="J129" s="292"/>
      <c r="K129" s="294"/>
      <c r="L129" s="295">
        <f>+'PPNE2.1'!$K129*'PPNE2.1'!$J129</f>
        <v>0</v>
      </c>
      <c r="M129" s="296"/>
      <c r="N129" s="293"/>
      <c r="O129" s="282"/>
      <c r="P129" s="282"/>
    </row>
    <row r="130" spans="2:16" ht="12.75">
      <c r="B130" s="297">
        <f>IF('PPNE2.1'!$G130="","",CONCATENATE('PPNE2.1'!$C130,".",'PPNE2.1'!$D130,".",'PPNE2.1'!$E130,".",'PPNE2.1'!$F130))</f>
      </c>
      <c r="C130" s="297">
        <f>IF('PPNE2.1'!$G130="","",'[3]Formulario PPGR1'!#REF!)</f>
      </c>
      <c r="D130" s="297">
        <f>IF('PPNE2.1'!$G130="","",'[3]Formulario PPGR1'!#REF!)</f>
      </c>
      <c r="E130" s="297">
        <f>IF('PPNE2.1'!$G130="","",'[3]Formulario PPGR1'!#REF!)</f>
      </c>
      <c r="F130" s="297">
        <f>IF('PPNE2.1'!$G130="","",'[3]Formulario PPGR1'!#REF!)</f>
      </c>
      <c r="G130" s="292"/>
      <c r="H130" s="293"/>
      <c r="I130" s="293"/>
      <c r="J130" s="292"/>
      <c r="K130" s="294"/>
      <c r="L130" s="295">
        <f>+'PPNE2.1'!$K130*'PPNE2.1'!$J130</f>
        <v>0</v>
      </c>
      <c r="M130" s="296"/>
      <c r="N130" s="293"/>
      <c r="O130" s="282"/>
      <c r="P130" s="282"/>
    </row>
    <row r="131" spans="2:16" ht="12.75">
      <c r="B131" s="297">
        <f>IF('PPNE2.1'!$G131="","",CONCATENATE('PPNE2.1'!$C131,".",'PPNE2.1'!$D131,".",'PPNE2.1'!$E131,".",'PPNE2.1'!$F131))</f>
      </c>
      <c r="C131" s="297">
        <f>IF('PPNE2.1'!$G131="","",'[3]Formulario PPGR1'!#REF!)</f>
      </c>
      <c r="D131" s="297">
        <f>IF('PPNE2.1'!$G131="","",'[3]Formulario PPGR1'!#REF!)</f>
      </c>
      <c r="E131" s="297">
        <f>IF('PPNE2.1'!$G131="","",'[3]Formulario PPGR1'!#REF!)</f>
      </c>
      <c r="F131" s="297">
        <f>IF('PPNE2.1'!$G131="","",'[3]Formulario PPGR1'!#REF!)</f>
      </c>
      <c r="G131" s="292"/>
      <c r="H131" s="293"/>
      <c r="I131" s="293"/>
      <c r="J131" s="292"/>
      <c r="K131" s="294"/>
      <c r="L131" s="295">
        <f>+'PPNE2.1'!$K131*'PPNE2.1'!$J131</f>
        <v>0</v>
      </c>
      <c r="M131" s="296"/>
      <c r="N131" s="293"/>
      <c r="O131" s="282"/>
      <c r="P131" s="282"/>
    </row>
    <row r="132" spans="2:16" ht="12.75">
      <c r="B132" s="297">
        <f>IF('PPNE2.1'!$G132="","",CONCATENATE('PPNE2.1'!$C132,".",'PPNE2.1'!$D132,".",'PPNE2.1'!$E132,".",'PPNE2.1'!$F132))</f>
      </c>
      <c r="C132" s="297">
        <f>IF('PPNE2.1'!$G132="","",'[3]Formulario PPGR1'!#REF!)</f>
      </c>
      <c r="D132" s="297">
        <f>IF('PPNE2.1'!$G132="","",'[3]Formulario PPGR1'!#REF!)</f>
      </c>
      <c r="E132" s="297">
        <f>IF('PPNE2.1'!$G132="","",'[3]Formulario PPGR1'!#REF!)</f>
      </c>
      <c r="F132" s="297">
        <f>IF('PPNE2.1'!$G132="","",'[3]Formulario PPGR1'!#REF!)</f>
      </c>
      <c r="G132" s="292"/>
      <c r="H132" s="293"/>
      <c r="I132" s="293"/>
      <c r="J132" s="292"/>
      <c r="K132" s="294"/>
      <c r="L132" s="295">
        <f>+'PPNE2.1'!$K132*'PPNE2.1'!$J132</f>
        <v>0</v>
      </c>
      <c r="M132" s="296"/>
      <c r="N132" s="293"/>
      <c r="O132" s="282"/>
      <c r="P132" s="282"/>
    </row>
    <row r="133" spans="2:16" ht="12.75">
      <c r="B133" s="297">
        <f>IF('PPNE2.1'!$G133="","",CONCATENATE('PPNE2.1'!$C133,".",'PPNE2.1'!$D133,".",'PPNE2.1'!$E133,".",'PPNE2.1'!$F133))</f>
      </c>
      <c r="C133" s="297">
        <f>IF('PPNE2.1'!$G133="","",'[3]Formulario PPGR1'!#REF!)</f>
      </c>
      <c r="D133" s="297">
        <f>IF('PPNE2.1'!$G133="","",'[3]Formulario PPGR1'!#REF!)</f>
      </c>
      <c r="E133" s="297">
        <f>IF('PPNE2.1'!$G133="","",'[3]Formulario PPGR1'!#REF!)</f>
      </c>
      <c r="F133" s="297">
        <f>IF('PPNE2.1'!$G133="","",'[3]Formulario PPGR1'!#REF!)</f>
      </c>
      <c r="G133" s="292"/>
      <c r="H133" s="293"/>
      <c r="I133" s="293"/>
      <c r="J133" s="292"/>
      <c r="K133" s="294"/>
      <c r="L133" s="295">
        <f>+'PPNE2.1'!$K133*'PPNE2.1'!$J133</f>
        <v>0</v>
      </c>
      <c r="M133" s="296"/>
      <c r="N133" s="293"/>
      <c r="O133" s="282"/>
      <c r="P133" s="282"/>
    </row>
    <row r="134" spans="2:16" ht="12.75">
      <c r="B134" s="297">
        <f>IF('PPNE2.1'!$G134="","",CONCATENATE('PPNE2.1'!$C134,".",'PPNE2.1'!$D134,".",'PPNE2.1'!$E134,".",'PPNE2.1'!$F134))</f>
      </c>
      <c r="C134" s="297">
        <f>IF('PPNE2.1'!$G134="","",'[3]Formulario PPGR1'!#REF!)</f>
      </c>
      <c r="D134" s="297">
        <f>IF('PPNE2.1'!$G134="","",'[3]Formulario PPGR1'!#REF!)</f>
      </c>
      <c r="E134" s="297">
        <f>IF('PPNE2.1'!$G134="","",'[3]Formulario PPGR1'!#REF!)</f>
      </c>
      <c r="F134" s="297">
        <f>IF('PPNE2.1'!$G134="","",'[3]Formulario PPGR1'!#REF!)</f>
      </c>
      <c r="G134" s="292"/>
      <c r="H134" s="293"/>
      <c r="I134" s="293"/>
      <c r="J134" s="292"/>
      <c r="K134" s="294"/>
      <c r="L134" s="295">
        <f>+'PPNE2.1'!$K134*'PPNE2.1'!$J134</f>
        <v>0</v>
      </c>
      <c r="M134" s="296"/>
      <c r="N134" s="293"/>
      <c r="O134" s="282"/>
      <c r="P134" s="282"/>
    </row>
    <row r="135" spans="2:16" ht="12.75">
      <c r="B135" s="297">
        <f>IF('PPNE2.1'!$G135="","",CONCATENATE('PPNE2.1'!$C135,".",'PPNE2.1'!$D135,".",'PPNE2.1'!$E135,".",'PPNE2.1'!$F135))</f>
      </c>
      <c r="C135" s="297">
        <f>IF('PPNE2.1'!$G135="","",'[3]Formulario PPGR1'!#REF!)</f>
      </c>
      <c r="D135" s="297">
        <f>IF('PPNE2.1'!$G135="","",'[3]Formulario PPGR1'!#REF!)</f>
      </c>
      <c r="E135" s="297">
        <f>IF('PPNE2.1'!$G135="","",'[3]Formulario PPGR1'!#REF!)</f>
      </c>
      <c r="F135" s="297">
        <f>IF('PPNE2.1'!$G135="","",'[3]Formulario PPGR1'!#REF!)</f>
      </c>
      <c r="G135" s="292"/>
      <c r="H135" s="293"/>
      <c r="I135" s="293"/>
      <c r="J135" s="292"/>
      <c r="K135" s="294"/>
      <c r="L135" s="295">
        <f>+'PPNE2.1'!$K135*'PPNE2.1'!$J135</f>
        <v>0</v>
      </c>
      <c r="M135" s="296"/>
      <c r="N135" s="293"/>
      <c r="O135" s="282"/>
      <c r="P135" s="282"/>
    </row>
    <row r="136" spans="2:16" ht="12.75">
      <c r="B136" s="297">
        <f>IF('PPNE2.1'!$G136="","",CONCATENATE('PPNE2.1'!$C136,".",'PPNE2.1'!$D136,".",'PPNE2.1'!$E136,".",'PPNE2.1'!$F136))</f>
      </c>
      <c r="C136" s="297">
        <f>IF('PPNE2.1'!$G136="","",'[3]Formulario PPGR1'!#REF!)</f>
      </c>
      <c r="D136" s="297">
        <f>IF('PPNE2.1'!$G136="","",'[3]Formulario PPGR1'!#REF!)</f>
      </c>
      <c r="E136" s="297">
        <f>IF('PPNE2.1'!$G136="","",'[3]Formulario PPGR1'!#REF!)</f>
      </c>
      <c r="F136" s="297">
        <f>IF('PPNE2.1'!$G136="","",'[3]Formulario PPGR1'!#REF!)</f>
      </c>
      <c r="G136" s="292"/>
      <c r="H136" s="293"/>
      <c r="I136" s="293"/>
      <c r="J136" s="292"/>
      <c r="K136" s="294"/>
      <c r="L136" s="295">
        <f>+'PPNE2.1'!$K136*'PPNE2.1'!$J136</f>
        <v>0</v>
      </c>
      <c r="M136" s="296"/>
      <c r="N136" s="293"/>
      <c r="O136" s="282"/>
      <c r="P136" s="282"/>
    </row>
    <row r="137" spans="2:16" ht="12.75">
      <c r="B137" s="297">
        <f>IF('PPNE2.1'!$G137="","",CONCATENATE('PPNE2.1'!$C137,".",'PPNE2.1'!$D137,".",'PPNE2.1'!$E137,".",'PPNE2.1'!$F137))</f>
      </c>
      <c r="C137" s="297">
        <f>IF('PPNE2.1'!$G137="","",'[3]Formulario PPGR1'!#REF!)</f>
      </c>
      <c r="D137" s="297">
        <f>IF('PPNE2.1'!$G137="","",'[3]Formulario PPGR1'!#REF!)</f>
      </c>
      <c r="E137" s="297">
        <f>IF('PPNE2.1'!$G137="","",'[3]Formulario PPGR1'!#REF!)</f>
      </c>
      <c r="F137" s="297">
        <f>IF('PPNE2.1'!$G137="","",'[3]Formulario PPGR1'!#REF!)</f>
      </c>
      <c r="G137" s="292"/>
      <c r="H137" s="293"/>
      <c r="I137" s="293"/>
      <c r="J137" s="292"/>
      <c r="K137" s="294"/>
      <c r="L137" s="295">
        <f>+'PPNE2.1'!$K137*'PPNE2.1'!$J137</f>
        <v>0</v>
      </c>
      <c r="M137" s="296"/>
      <c r="N137" s="293"/>
      <c r="O137" s="282"/>
      <c r="P137" s="282"/>
    </row>
    <row r="138" spans="2:16" ht="12.75">
      <c r="B138" s="297">
        <f>IF('PPNE2.1'!$G138="","",CONCATENATE('PPNE2.1'!$C138,".",'PPNE2.1'!$D138,".",'PPNE2.1'!$E138,".",'PPNE2.1'!$F138))</f>
      </c>
      <c r="C138" s="297">
        <f>IF('PPNE2.1'!$G138="","",'[3]Formulario PPGR1'!#REF!)</f>
      </c>
      <c r="D138" s="297">
        <f>IF('PPNE2.1'!$G138="","",'[3]Formulario PPGR1'!#REF!)</f>
      </c>
      <c r="E138" s="297">
        <f>IF('PPNE2.1'!$G138="","",'[3]Formulario PPGR1'!#REF!)</f>
      </c>
      <c r="F138" s="297">
        <f>IF('PPNE2.1'!$G138="","",'[3]Formulario PPGR1'!#REF!)</f>
      </c>
      <c r="G138" s="292"/>
      <c r="H138" s="293"/>
      <c r="I138" s="293"/>
      <c r="J138" s="292"/>
      <c r="K138" s="294"/>
      <c r="L138" s="295">
        <f>+'PPNE2.1'!$K138*'PPNE2.1'!$J138</f>
        <v>0</v>
      </c>
      <c r="M138" s="296"/>
      <c r="N138" s="293"/>
      <c r="O138" s="282"/>
      <c r="P138" s="282"/>
    </row>
    <row r="139" spans="2:16" ht="12.75">
      <c r="B139" s="297">
        <f>IF('PPNE2.1'!$G139="","",CONCATENATE('PPNE2.1'!$C139,".",'PPNE2.1'!$D139,".",'PPNE2.1'!$E139,".",'PPNE2.1'!$F139))</f>
      </c>
      <c r="C139" s="297">
        <f>IF('PPNE2.1'!$G139="","",'[3]Formulario PPGR1'!#REF!)</f>
      </c>
      <c r="D139" s="297">
        <f>IF('PPNE2.1'!$G139="","",'[3]Formulario PPGR1'!#REF!)</f>
      </c>
      <c r="E139" s="297">
        <f>IF('PPNE2.1'!$G139="","",'[3]Formulario PPGR1'!#REF!)</f>
      </c>
      <c r="F139" s="297">
        <f>IF('PPNE2.1'!$G139="","",'[3]Formulario PPGR1'!#REF!)</f>
      </c>
      <c r="G139" s="292"/>
      <c r="H139" s="293"/>
      <c r="I139" s="293"/>
      <c r="J139" s="292"/>
      <c r="K139" s="294"/>
      <c r="L139" s="295">
        <f>+'PPNE2.1'!$K139*'PPNE2.1'!$J139</f>
        <v>0</v>
      </c>
      <c r="M139" s="296"/>
      <c r="N139" s="293"/>
      <c r="O139" s="282"/>
      <c r="P139" s="282"/>
    </row>
    <row r="140" spans="2:16" ht="12.75">
      <c r="B140" s="297">
        <f>IF('PPNE2.1'!$G140="","",CONCATENATE('PPNE2.1'!$C140,".",'PPNE2.1'!$D140,".",'PPNE2.1'!$E140,".",'PPNE2.1'!$F140))</f>
      </c>
      <c r="C140" s="297">
        <f>IF('PPNE2.1'!$G140="","",'[3]Formulario PPGR1'!#REF!)</f>
      </c>
      <c r="D140" s="297">
        <f>IF('PPNE2.1'!$G140="","",'[3]Formulario PPGR1'!#REF!)</f>
      </c>
      <c r="E140" s="297">
        <f>IF('PPNE2.1'!$G140="","",'[3]Formulario PPGR1'!#REF!)</f>
      </c>
      <c r="F140" s="297">
        <f>IF('PPNE2.1'!$G140="","",'[3]Formulario PPGR1'!#REF!)</f>
      </c>
      <c r="G140" s="292"/>
      <c r="H140" s="293"/>
      <c r="I140" s="293"/>
      <c r="J140" s="292"/>
      <c r="K140" s="294"/>
      <c r="L140" s="295">
        <f>+'PPNE2.1'!$K140*'PPNE2.1'!$J140</f>
        <v>0</v>
      </c>
      <c r="M140" s="296"/>
      <c r="N140" s="293"/>
      <c r="O140" s="282"/>
      <c r="P140" s="282"/>
    </row>
    <row r="141" spans="2:16" ht="12.75">
      <c r="B141" s="297">
        <f>IF('PPNE2.1'!$G141="","",CONCATENATE('PPNE2.1'!$C141,".",'PPNE2.1'!$D141,".",'PPNE2.1'!$E141,".",'PPNE2.1'!$F141))</f>
      </c>
      <c r="C141" s="297">
        <f>IF('PPNE2.1'!$G141="","",'[3]Formulario PPGR1'!#REF!)</f>
      </c>
      <c r="D141" s="297">
        <f>IF('PPNE2.1'!$G141="","",'[3]Formulario PPGR1'!#REF!)</f>
      </c>
      <c r="E141" s="297">
        <f>IF('PPNE2.1'!$G141="","",'[3]Formulario PPGR1'!#REF!)</f>
      </c>
      <c r="F141" s="297">
        <f>IF('PPNE2.1'!$G141="","",'[3]Formulario PPGR1'!#REF!)</f>
      </c>
      <c r="G141" s="292"/>
      <c r="H141" s="293"/>
      <c r="I141" s="293"/>
      <c r="J141" s="292"/>
      <c r="K141" s="294"/>
      <c r="L141" s="295">
        <f>+'PPNE2.1'!$K141*'PPNE2.1'!$J141</f>
        <v>0</v>
      </c>
      <c r="M141" s="296"/>
      <c r="N141" s="293"/>
      <c r="O141" s="282"/>
      <c r="P141" s="282"/>
    </row>
    <row r="142" spans="2:16" ht="12.75">
      <c r="B142" s="297">
        <f>IF('PPNE2.1'!$G142="","",CONCATENATE('PPNE2.1'!$C142,".",'PPNE2.1'!$D142,".",'PPNE2.1'!$E142,".",'PPNE2.1'!$F142))</f>
      </c>
      <c r="C142" s="297">
        <f>IF('PPNE2.1'!$G142="","",'[3]Formulario PPGR1'!#REF!)</f>
      </c>
      <c r="D142" s="297">
        <f>IF('PPNE2.1'!$G142="","",'[3]Formulario PPGR1'!#REF!)</f>
      </c>
      <c r="E142" s="297">
        <f>IF('PPNE2.1'!$G142="","",'[3]Formulario PPGR1'!#REF!)</f>
      </c>
      <c r="F142" s="297">
        <f>IF('PPNE2.1'!$G142="","",'[3]Formulario PPGR1'!#REF!)</f>
      </c>
      <c r="G142" s="292"/>
      <c r="H142" s="293"/>
      <c r="I142" s="293"/>
      <c r="J142" s="292"/>
      <c r="K142" s="294"/>
      <c r="L142" s="295">
        <f>+'PPNE2.1'!$K142*'PPNE2.1'!$J142</f>
        <v>0</v>
      </c>
      <c r="M142" s="296"/>
      <c r="N142" s="293"/>
      <c r="O142" s="282"/>
      <c r="P142" s="282"/>
    </row>
    <row r="143" spans="2:16" ht="12.75">
      <c r="B143" s="297">
        <f>IF('PPNE2.1'!$G143="","",CONCATENATE('PPNE2.1'!$C143,".",'PPNE2.1'!$D143,".",'PPNE2.1'!$E143,".",'PPNE2.1'!$F143))</f>
      </c>
      <c r="C143" s="297">
        <f>IF('PPNE2.1'!$G143="","",'[3]Formulario PPGR1'!#REF!)</f>
      </c>
      <c r="D143" s="297">
        <f>IF('PPNE2.1'!$G143="","",'[3]Formulario PPGR1'!#REF!)</f>
      </c>
      <c r="E143" s="297">
        <f>IF('PPNE2.1'!$G143="","",'[3]Formulario PPGR1'!#REF!)</f>
      </c>
      <c r="F143" s="297">
        <f>IF('PPNE2.1'!$G143="","",'[3]Formulario PPGR1'!#REF!)</f>
      </c>
      <c r="G143" s="292"/>
      <c r="H143" s="293"/>
      <c r="I143" s="293"/>
      <c r="J143" s="292"/>
      <c r="K143" s="294"/>
      <c r="L143" s="295">
        <f>+'PPNE2.1'!$K143*'PPNE2.1'!$J143</f>
        <v>0</v>
      </c>
      <c r="M143" s="296"/>
      <c r="N143" s="293"/>
      <c r="O143" s="282"/>
      <c r="P143" s="282"/>
    </row>
    <row r="144" spans="2:16" ht="12.75">
      <c r="B144" s="297">
        <f>IF('PPNE2.1'!$G144="","",CONCATENATE('PPNE2.1'!$C144,".",'PPNE2.1'!$D144,".",'PPNE2.1'!$E144,".",'PPNE2.1'!$F144))</f>
      </c>
      <c r="C144" s="297">
        <f>IF('PPNE2.1'!$G144="","",'[3]Formulario PPGR1'!#REF!)</f>
      </c>
      <c r="D144" s="297">
        <f>IF('PPNE2.1'!$G144="","",'[3]Formulario PPGR1'!#REF!)</f>
      </c>
      <c r="E144" s="297">
        <f>IF('PPNE2.1'!$G144="","",'[3]Formulario PPGR1'!#REF!)</f>
      </c>
      <c r="F144" s="297">
        <f>IF('PPNE2.1'!$G144="","",'[3]Formulario PPGR1'!#REF!)</f>
      </c>
      <c r="G144" s="292"/>
      <c r="H144" s="293"/>
      <c r="I144" s="293"/>
      <c r="J144" s="292"/>
      <c r="K144" s="294"/>
      <c r="L144" s="295">
        <f>+'PPNE2.1'!$K144*'PPNE2.1'!$J144</f>
        <v>0</v>
      </c>
      <c r="M144" s="296"/>
      <c r="N144" s="293"/>
      <c r="O144" s="282"/>
      <c r="P144" s="282"/>
    </row>
    <row r="145" spans="2:16" ht="12.75">
      <c r="B145" s="297">
        <f>IF('PPNE2.1'!$G145="","",CONCATENATE('PPNE2.1'!$C145,".",'PPNE2.1'!$D145,".",'PPNE2.1'!$E145,".",'PPNE2.1'!$F145))</f>
      </c>
      <c r="C145" s="297">
        <f>IF('PPNE2.1'!$G145="","",'[3]Formulario PPGR1'!#REF!)</f>
      </c>
      <c r="D145" s="297">
        <f>IF('PPNE2.1'!$G145="","",'[3]Formulario PPGR1'!#REF!)</f>
      </c>
      <c r="E145" s="297">
        <f>IF('PPNE2.1'!$G145="","",'[3]Formulario PPGR1'!#REF!)</f>
      </c>
      <c r="F145" s="297">
        <f>IF('PPNE2.1'!$G145="","",'[3]Formulario PPGR1'!#REF!)</f>
      </c>
      <c r="G145" s="292"/>
      <c r="H145" s="293"/>
      <c r="I145" s="293"/>
      <c r="J145" s="292"/>
      <c r="K145" s="294"/>
      <c r="L145" s="295">
        <f>+'PPNE2.1'!$K145*'PPNE2.1'!$J145</f>
        <v>0</v>
      </c>
      <c r="M145" s="296"/>
      <c r="N145" s="293"/>
      <c r="O145" s="282"/>
      <c r="P145" s="282"/>
    </row>
    <row r="146" spans="2:16" ht="12.75">
      <c r="B146" s="297">
        <f>IF('PPNE2.1'!$G146="","",CONCATENATE('PPNE2.1'!$C146,".",'PPNE2.1'!$D146,".",'PPNE2.1'!$E146,".",'PPNE2.1'!$F146))</f>
      </c>
      <c r="C146" s="297">
        <f>IF('PPNE2.1'!$G146="","",'[3]Formulario PPGR1'!#REF!)</f>
      </c>
      <c r="D146" s="297">
        <f>IF('PPNE2.1'!$G146="","",'[3]Formulario PPGR1'!#REF!)</f>
      </c>
      <c r="E146" s="297">
        <f>IF('PPNE2.1'!$G146="","",'[3]Formulario PPGR1'!#REF!)</f>
      </c>
      <c r="F146" s="297">
        <f>IF('PPNE2.1'!$G146="","",'[3]Formulario PPGR1'!#REF!)</f>
      </c>
      <c r="G146" s="292"/>
      <c r="H146" s="293"/>
      <c r="I146" s="293"/>
      <c r="J146" s="292"/>
      <c r="K146" s="294"/>
      <c r="L146" s="295">
        <f>+'PPNE2.1'!$K146*'PPNE2.1'!$J146</f>
        <v>0</v>
      </c>
      <c r="M146" s="296"/>
      <c r="N146" s="293"/>
      <c r="O146" s="282"/>
      <c r="P146" s="282"/>
    </row>
    <row r="147" spans="2:16" ht="12.75">
      <c r="B147" s="297">
        <f>IF('PPNE2.1'!$G147="","",CONCATENATE('PPNE2.1'!$C147,".",'PPNE2.1'!$D147,".",'PPNE2.1'!$E147,".",'PPNE2.1'!$F147))</f>
      </c>
      <c r="C147" s="297">
        <f>IF('PPNE2.1'!$G147="","",'[3]Formulario PPGR1'!#REF!)</f>
      </c>
      <c r="D147" s="297">
        <f>IF('PPNE2.1'!$G147="","",'[3]Formulario PPGR1'!#REF!)</f>
      </c>
      <c r="E147" s="297">
        <f>IF('PPNE2.1'!$G147="","",'[3]Formulario PPGR1'!#REF!)</f>
      </c>
      <c r="F147" s="297">
        <f>IF('PPNE2.1'!$G147="","",'[3]Formulario PPGR1'!#REF!)</f>
      </c>
      <c r="G147" s="292"/>
      <c r="H147" s="293"/>
      <c r="I147" s="293"/>
      <c r="J147" s="292"/>
      <c r="K147" s="294"/>
      <c r="L147" s="295">
        <f>+'PPNE2.1'!$K147*'PPNE2.1'!$J147</f>
        <v>0</v>
      </c>
      <c r="M147" s="296"/>
      <c r="N147" s="293"/>
      <c r="O147" s="282"/>
      <c r="P147" s="282"/>
    </row>
    <row r="148" spans="2:16" ht="12.75">
      <c r="B148" s="297">
        <f>IF('PPNE2.1'!$G148="","",CONCATENATE('PPNE2.1'!$C148,".",'PPNE2.1'!$D148,".",'PPNE2.1'!$E148,".",'PPNE2.1'!$F148))</f>
      </c>
      <c r="C148" s="297">
        <f>IF('PPNE2.1'!$G148="","",'[3]Formulario PPGR1'!#REF!)</f>
      </c>
      <c r="D148" s="297">
        <f>IF('PPNE2.1'!$G148="","",'[3]Formulario PPGR1'!#REF!)</f>
      </c>
      <c r="E148" s="297">
        <f>IF('PPNE2.1'!$G148="","",'[3]Formulario PPGR1'!#REF!)</f>
      </c>
      <c r="F148" s="297">
        <f>IF('PPNE2.1'!$G148="","",'[3]Formulario PPGR1'!#REF!)</f>
      </c>
      <c r="G148" s="292"/>
      <c r="H148" s="293"/>
      <c r="I148" s="293"/>
      <c r="J148" s="292"/>
      <c r="K148" s="294"/>
      <c r="L148" s="295">
        <f>+'PPNE2.1'!$K148*'PPNE2.1'!$J148</f>
        <v>0</v>
      </c>
      <c r="M148" s="296"/>
      <c r="N148" s="293"/>
      <c r="O148" s="282"/>
      <c r="P148" s="282"/>
    </row>
    <row r="149" spans="2:16" ht="12.75">
      <c r="B149" s="297">
        <f>IF('PPNE2.1'!$G149="","",CONCATENATE('PPNE2.1'!$C149,".",'PPNE2.1'!$D149,".",'PPNE2.1'!$E149,".",'PPNE2.1'!$F149))</f>
      </c>
      <c r="C149" s="297">
        <f>IF('PPNE2.1'!$G149="","",'[3]Formulario PPGR1'!#REF!)</f>
      </c>
      <c r="D149" s="297">
        <f>IF('PPNE2.1'!$G149="","",'[3]Formulario PPGR1'!#REF!)</f>
      </c>
      <c r="E149" s="297">
        <f>IF('PPNE2.1'!$G149="","",'[3]Formulario PPGR1'!#REF!)</f>
      </c>
      <c r="F149" s="297">
        <f>IF('PPNE2.1'!$G149="","",'[3]Formulario PPGR1'!#REF!)</f>
      </c>
      <c r="G149" s="292"/>
      <c r="H149" s="293"/>
      <c r="I149" s="293"/>
      <c r="J149" s="292"/>
      <c r="K149" s="294"/>
      <c r="L149" s="295">
        <f>+'PPNE2.1'!$K149*'PPNE2.1'!$J149</f>
        <v>0</v>
      </c>
      <c r="M149" s="296"/>
      <c r="N149" s="293"/>
      <c r="O149" s="282"/>
      <c r="P149" s="282"/>
    </row>
    <row r="150" spans="2:16" ht="12.75">
      <c r="B150" s="297">
        <f>IF('PPNE2.1'!$G150="","",CONCATENATE('PPNE2.1'!$C150,".",'PPNE2.1'!$D150,".",'PPNE2.1'!$E150,".",'PPNE2.1'!$F150))</f>
      </c>
      <c r="C150" s="297">
        <f>IF('PPNE2.1'!$G150="","",'[3]Formulario PPGR1'!#REF!)</f>
      </c>
      <c r="D150" s="297">
        <f>IF('PPNE2.1'!$G150="","",'[3]Formulario PPGR1'!#REF!)</f>
      </c>
      <c r="E150" s="297">
        <f>IF('PPNE2.1'!$G150="","",'[3]Formulario PPGR1'!#REF!)</f>
      </c>
      <c r="F150" s="297">
        <f>IF('PPNE2.1'!$G150="","",'[3]Formulario PPGR1'!#REF!)</f>
      </c>
      <c r="G150" s="292"/>
      <c r="H150" s="293"/>
      <c r="I150" s="293"/>
      <c r="J150" s="292"/>
      <c r="K150" s="294"/>
      <c r="L150" s="295">
        <f>+'PPNE2.1'!$K150*'PPNE2.1'!$J150</f>
        <v>0</v>
      </c>
      <c r="M150" s="296"/>
      <c r="N150" s="293"/>
      <c r="O150" s="282"/>
      <c r="P150" s="282"/>
    </row>
    <row r="151" spans="2:16" ht="12.75">
      <c r="B151" s="297">
        <f>IF('PPNE2.1'!$G151="","",CONCATENATE('PPNE2.1'!$C151,".",'PPNE2.1'!$D151,".",'PPNE2.1'!$E151,".",'PPNE2.1'!$F151))</f>
      </c>
      <c r="C151" s="297">
        <f>IF('PPNE2.1'!$G151="","",'[3]Formulario PPGR1'!#REF!)</f>
      </c>
      <c r="D151" s="297">
        <f>IF('PPNE2.1'!$G151="","",'[3]Formulario PPGR1'!#REF!)</f>
      </c>
      <c r="E151" s="297">
        <f>IF('PPNE2.1'!$G151="","",'[3]Formulario PPGR1'!#REF!)</f>
      </c>
      <c r="F151" s="297">
        <f>IF('PPNE2.1'!$G151="","",'[3]Formulario PPGR1'!#REF!)</f>
      </c>
      <c r="G151" s="292"/>
      <c r="H151" s="293"/>
      <c r="I151" s="293"/>
      <c r="J151" s="292"/>
      <c r="K151" s="294"/>
      <c r="L151" s="295">
        <f>+'PPNE2.1'!$K151*'PPNE2.1'!$J151</f>
        <v>0</v>
      </c>
      <c r="M151" s="296"/>
      <c r="N151" s="293"/>
      <c r="O151" s="282"/>
      <c r="P151" s="282"/>
    </row>
    <row r="152" spans="2:16" ht="12.75">
      <c r="B152" s="297">
        <f>IF('PPNE2.1'!$G152="","",CONCATENATE('PPNE2.1'!$C152,".",'PPNE2.1'!$D152,".",'PPNE2.1'!$E152,".",'PPNE2.1'!$F152))</f>
      </c>
      <c r="C152" s="297">
        <f>IF('PPNE2.1'!$G152="","",'[3]Formulario PPGR1'!#REF!)</f>
      </c>
      <c r="D152" s="297">
        <f>IF('PPNE2.1'!$G152="","",'[3]Formulario PPGR1'!#REF!)</f>
      </c>
      <c r="E152" s="297">
        <f>IF('PPNE2.1'!$G152="","",'[3]Formulario PPGR1'!#REF!)</f>
      </c>
      <c r="F152" s="297">
        <f>IF('PPNE2.1'!$G152="","",'[3]Formulario PPGR1'!#REF!)</f>
      </c>
      <c r="G152" s="292"/>
      <c r="H152" s="293"/>
      <c r="I152" s="293"/>
      <c r="J152" s="292"/>
      <c r="K152" s="294"/>
      <c r="L152" s="295">
        <f>+'PPNE2.1'!$K152*'PPNE2.1'!$J152</f>
        <v>0</v>
      </c>
      <c r="M152" s="296"/>
      <c r="N152" s="293"/>
      <c r="O152" s="282"/>
      <c r="P152" s="282"/>
    </row>
    <row r="153" spans="2:16" ht="12.75">
      <c r="B153" s="297">
        <f>IF('PPNE2.1'!$G153="","",CONCATENATE('PPNE2.1'!$C153,".",'PPNE2.1'!$D153,".",'PPNE2.1'!$E153,".",'PPNE2.1'!$F153))</f>
      </c>
      <c r="C153" s="297">
        <f>IF('PPNE2.1'!$G153="","",'[3]Formulario PPGR1'!#REF!)</f>
      </c>
      <c r="D153" s="297">
        <f>IF('PPNE2.1'!$G153="","",'[3]Formulario PPGR1'!#REF!)</f>
      </c>
      <c r="E153" s="297">
        <f>IF('PPNE2.1'!$G153="","",'[3]Formulario PPGR1'!#REF!)</f>
      </c>
      <c r="F153" s="297">
        <f>IF('PPNE2.1'!$G153="","",'[3]Formulario PPGR1'!#REF!)</f>
      </c>
      <c r="G153" s="292"/>
      <c r="H153" s="293"/>
      <c r="I153" s="293"/>
      <c r="J153" s="292"/>
      <c r="K153" s="294"/>
      <c r="L153" s="295">
        <f>+'PPNE2.1'!$K153*'PPNE2.1'!$J153</f>
        <v>0</v>
      </c>
      <c r="M153" s="296"/>
      <c r="N153" s="293"/>
      <c r="O153" s="282"/>
      <c r="P153" s="282"/>
    </row>
    <row r="154" spans="2:16" ht="12.75">
      <c r="B154" s="297">
        <f>IF('PPNE2.1'!$G154="","",CONCATENATE('PPNE2.1'!$C154,".",'PPNE2.1'!$D154,".",'PPNE2.1'!$E154,".",'PPNE2.1'!$F154))</f>
      </c>
      <c r="C154" s="297">
        <f>IF('PPNE2.1'!$G154="","",'[3]Formulario PPGR1'!#REF!)</f>
      </c>
      <c r="D154" s="297">
        <f>IF('PPNE2.1'!$G154="","",'[3]Formulario PPGR1'!#REF!)</f>
      </c>
      <c r="E154" s="297">
        <f>IF('PPNE2.1'!$G154="","",'[3]Formulario PPGR1'!#REF!)</f>
      </c>
      <c r="F154" s="297">
        <f>IF('PPNE2.1'!$G154="","",'[3]Formulario PPGR1'!#REF!)</f>
      </c>
      <c r="G154" s="292"/>
      <c r="H154" s="293"/>
      <c r="I154" s="293"/>
      <c r="J154" s="292"/>
      <c r="K154" s="294"/>
      <c r="L154" s="295">
        <f>+'PPNE2.1'!$K154*'PPNE2.1'!$J154</f>
        <v>0</v>
      </c>
      <c r="M154" s="296"/>
      <c r="N154" s="293"/>
      <c r="O154" s="282"/>
      <c r="P154" s="282"/>
    </row>
    <row r="155" spans="2:16" ht="12.75">
      <c r="B155" s="291">
        <f>IF('PPNE2.1'!$G155="","",CONCATENATE('PPNE2.1'!$C155,".",'PPNE2.1'!$D155,".",'PPNE2.1'!$E155,".",'PPNE2.1'!$F155))</f>
      </c>
      <c r="C155" s="291">
        <f>IF('PPNE2.1'!$G155="","",'[3]Formulario PPGR1'!#REF!)</f>
      </c>
      <c r="D155" s="291">
        <f>IF('PPNE2.1'!$G155="","",'[3]Formulario PPGR1'!#REF!)</f>
      </c>
      <c r="E155" s="291">
        <f>IF('PPNE2.1'!$G155="","",'[3]Formulario PPGR1'!#REF!)</f>
      </c>
      <c r="F155" s="291">
        <f>IF('PPNE2.1'!$G155="","",'[3]Formulario PPGR1'!#REF!)</f>
      </c>
      <c r="G155" s="292"/>
      <c r="H155" s="293"/>
      <c r="I155" s="293"/>
      <c r="J155" s="292"/>
      <c r="K155" s="294"/>
      <c r="L155" s="295">
        <f>+'PPNE2.1'!$K155*'PPNE2.1'!$J155</f>
        <v>0</v>
      </c>
      <c r="M155" s="296"/>
      <c r="N155" s="293"/>
      <c r="O155" s="282"/>
      <c r="P155" s="282"/>
    </row>
    <row r="156" spans="2:16" ht="12.75">
      <c r="B156" s="291">
        <f>IF('PPNE2.1'!$G156="","",CONCATENATE('PPNE2.1'!$C156,".",'PPNE2.1'!$D156,".",'PPNE2.1'!$E156,".",'PPNE2.1'!$F156))</f>
      </c>
      <c r="C156" s="291">
        <f>IF('PPNE2.1'!$G156="","",'[3]Formulario PPGR1'!#REF!)</f>
      </c>
      <c r="D156" s="291">
        <f>IF('PPNE2.1'!$G156="","",'[3]Formulario PPGR1'!#REF!)</f>
      </c>
      <c r="E156" s="291">
        <f>IF('PPNE2.1'!$G156="","",'[3]Formulario PPGR1'!#REF!)</f>
      </c>
      <c r="F156" s="291">
        <f>IF('PPNE2.1'!$G156="","",'[3]Formulario PPGR1'!#REF!)</f>
      </c>
      <c r="G156" s="292"/>
      <c r="H156" s="293"/>
      <c r="I156" s="293"/>
      <c r="J156" s="292"/>
      <c r="K156" s="294"/>
      <c r="L156" s="295">
        <f>+'PPNE2.1'!$K156*'PPNE2.1'!$J156</f>
        <v>0</v>
      </c>
      <c r="M156" s="296"/>
      <c r="N156" s="293"/>
      <c r="O156" s="282"/>
      <c r="P156" s="282"/>
    </row>
    <row r="157" spans="2:16" ht="12.75">
      <c r="B157" s="291">
        <f>IF('PPNE2.1'!$G157="","",CONCATENATE('PPNE2.1'!$C157,".",'PPNE2.1'!$D157,".",'PPNE2.1'!$E157,".",'PPNE2.1'!$F157))</f>
      </c>
      <c r="C157" s="291">
        <f>IF('PPNE2.1'!$G157="","",'[3]Formulario PPGR1'!#REF!)</f>
      </c>
      <c r="D157" s="291">
        <f>IF('PPNE2.1'!$G157="","",'[3]Formulario PPGR1'!#REF!)</f>
      </c>
      <c r="E157" s="291">
        <f>IF('PPNE2.1'!$G157="","",'[3]Formulario PPGR1'!#REF!)</f>
      </c>
      <c r="F157" s="291">
        <f>IF('PPNE2.1'!$G157="","",'[3]Formulario PPGR1'!#REF!)</f>
      </c>
      <c r="G157" s="292"/>
      <c r="H157" s="293"/>
      <c r="I157" s="293"/>
      <c r="J157" s="292"/>
      <c r="K157" s="294"/>
      <c r="L157" s="295">
        <f>+'PPNE2.1'!$K157*'PPNE2.1'!$J157</f>
        <v>0</v>
      </c>
      <c r="M157" s="296"/>
      <c r="N157" s="293"/>
      <c r="O157" s="282"/>
      <c r="P157" s="282"/>
    </row>
    <row r="158" spans="2:16" ht="12.75">
      <c r="B158" s="297">
        <f>IF('PPNE2.1'!$G158="","",CONCATENATE('PPNE2.1'!$C158,".",'PPNE2.1'!$D158,".",'PPNE2.1'!$E158,".",'PPNE2.1'!$F158))</f>
      </c>
      <c r="C158" s="297">
        <f>IF('PPNE2.1'!$G158="","",'[3]Formulario PPGR1'!#REF!)</f>
      </c>
      <c r="D158" s="297">
        <f>IF('PPNE2.1'!$G158="","",'[3]Formulario PPGR1'!#REF!)</f>
      </c>
      <c r="E158" s="297">
        <f>IF('PPNE2.1'!$G158="","",'[3]Formulario PPGR1'!#REF!)</f>
      </c>
      <c r="F158" s="297">
        <f>IF('PPNE2.1'!$G158="","",'[3]Formulario PPGR1'!#REF!)</f>
      </c>
      <c r="G158" s="292"/>
      <c r="H158" s="293"/>
      <c r="I158" s="293"/>
      <c r="J158" s="292"/>
      <c r="K158" s="294"/>
      <c r="L158" s="295">
        <f>+'PPNE2.1'!$K158*'PPNE2.1'!$J158</f>
        <v>0</v>
      </c>
      <c r="M158" s="296"/>
      <c r="N158" s="293"/>
      <c r="O158" s="282"/>
      <c r="P158" s="282"/>
    </row>
    <row r="159" spans="2:16" ht="12.75">
      <c r="B159" s="297">
        <f>IF('PPNE2.1'!$G159="","",CONCATENATE('PPNE2.1'!$C159,".",'PPNE2.1'!$D159,".",'PPNE2.1'!$E159,".",'PPNE2.1'!$F159))</f>
      </c>
      <c r="C159" s="297">
        <f>IF('PPNE2.1'!$G159="","",'[3]Formulario PPGR1'!#REF!)</f>
      </c>
      <c r="D159" s="297">
        <f>IF('PPNE2.1'!$G159="","",'[3]Formulario PPGR1'!#REF!)</f>
      </c>
      <c r="E159" s="297">
        <f>IF('PPNE2.1'!$G159="","",'[3]Formulario PPGR1'!#REF!)</f>
      </c>
      <c r="F159" s="297">
        <f>IF('PPNE2.1'!$G159="","",'[3]Formulario PPGR1'!#REF!)</f>
      </c>
      <c r="G159" s="292"/>
      <c r="H159" s="293"/>
      <c r="I159" s="293"/>
      <c r="J159" s="292"/>
      <c r="K159" s="294"/>
      <c r="L159" s="295">
        <f>+'PPNE2.1'!$K159*'PPNE2.1'!$J159</f>
        <v>0</v>
      </c>
      <c r="M159" s="296"/>
      <c r="N159" s="293"/>
      <c r="O159" s="282"/>
      <c r="P159" s="282"/>
    </row>
    <row r="160" spans="2:16" ht="12.75">
      <c r="B160" s="297">
        <f>IF('PPNE2.1'!$G160="","",CONCATENATE('PPNE2.1'!$C160,".",'PPNE2.1'!$D160,".",'PPNE2.1'!$E160,".",'PPNE2.1'!$F160))</f>
      </c>
      <c r="C160" s="297">
        <f>IF('PPNE2.1'!$G160="","",'[3]Formulario PPGR1'!#REF!)</f>
      </c>
      <c r="D160" s="297">
        <f>IF('PPNE2.1'!$G160="","",'[3]Formulario PPGR1'!#REF!)</f>
      </c>
      <c r="E160" s="297">
        <f>IF('PPNE2.1'!$G160="","",'[3]Formulario PPGR1'!#REF!)</f>
      </c>
      <c r="F160" s="297">
        <f>IF('PPNE2.1'!$G160="","",'[3]Formulario PPGR1'!#REF!)</f>
      </c>
      <c r="G160" s="292"/>
      <c r="H160" s="293"/>
      <c r="I160" s="293"/>
      <c r="J160" s="292"/>
      <c r="K160" s="294"/>
      <c r="L160" s="295">
        <f>+'PPNE2.1'!$K160*'PPNE2.1'!$J160</f>
        <v>0</v>
      </c>
      <c r="M160" s="296"/>
      <c r="N160" s="293"/>
      <c r="O160" s="282"/>
      <c r="P160" s="282"/>
    </row>
    <row r="161" spans="2:16" ht="12.75">
      <c r="B161" s="297">
        <f>IF('PPNE2.1'!$G161="","",CONCATENATE('PPNE2.1'!$C161,".",'PPNE2.1'!$D161,".",'PPNE2.1'!$E161,".",'PPNE2.1'!$F161))</f>
      </c>
      <c r="C161" s="297">
        <f>IF('PPNE2.1'!$G161="","",'[3]Formulario PPGR1'!#REF!)</f>
      </c>
      <c r="D161" s="297">
        <f>IF('PPNE2.1'!$G161="","",'[3]Formulario PPGR1'!#REF!)</f>
      </c>
      <c r="E161" s="297">
        <f>IF('PPNE2.1'!$G161="","",'[3]Formulario PPGR1'!#REF!)</f>
      </c>
      <c r="F161" s="297">
        <f>IF('PPNE2.1'!$G161="","",'[3]Formulario PPGR1'!#REF!)</f>
      </c>
      <c r="G161" s="292"/>
      <c r="H161" s="293"/>
      <c r="I161" s="293"/>
      <c r="J161" s="292"/>
      <c r="K161" s="294"/>
      <c r="L161" s="295">
        <f>+'PPNE2.1'!$K161*'PPNE2.1'!$J161</f>
        <v>0</v>
      </c>
      <c r="M161" s="296"/>
      <c r="N161" s="293"/>
      <c r="O161" s="282"/>
      <c r="P161" s="282"/>
    </row>
    <row r="162" spans="2:16" ht="12.75">
      <c r="B162" s="297">
        <f>IF('PPNE2.1'!$G162="","",CONCATENATE('PPNE2.1'!$C162,".",'PPNE2.1'!$D162,".",'PPNE2.1'!$E162,".",'PPNE2.1'!$F162))</f>
      </c>
      <c r="C162" s="297">
        <f>IF('PPNE2.1'!$G162="","",'[3]Formulario PPGR1'!#REF!)</f>
      </c>
      <c r="D162" s="297">
        <f>IF('PPNE2.1'!$G162="","",'[3]Formulario PPGR1'!#REF!)</f>
      </c>
      <c r="E162" s="297">
        <f>IF('PPNE2.1'!$G162="","",'[3]Formulario PPGR1'!#REF!)</f>
      </c>
      <c r="F162" s="297">
        <f>IF('PPNE2.1'!$G162="","",'[3]Formulario PPGR1'!#REF!)</f>
      </c>
      <c r="G162" s="292"/>
      <c r="H162" s="293"/>
      <c r="I162" s="293"/>
      <c r="J162" s="292"/>
      <c r="K162" s="294"/>
      <c r="L162" s="295">
        <f>+'PPNE2.1'!$K162*'PPNE2.1'!$J162</f>
        <v>0</v>
      </c>
      <c r="M162" s="296"/>
      <c r="N162" s="293"/>
      <c r="O162" s="282"/>
      <c r="P162" s="282"/>
    </row>
    <row r="163" spans="2:16" ht="12.75">
      <c r="B163" s="297">
        <f>IF('PPNE2.1'!$G163="","",CONCATENATE('PPNE2.1'!$C163,".",'PPNE2.1'!$D163,".",'PPNE2.1'!$E163,".",'PPNE2.1'!$F163))</f>
      </c>
      <c r="C163" s="297">
        <f>IF('PPNE2.1'!$G163="","",'[3]Formulario PPGR1'!#REF!)</f>
      </c>
      <c r="D163" s="297">
        <f>IF('PPNE2.1'!$G163="","",'[3]Formulario PPGR1'!#REF!)</f>
      </c>
      <c r="E163" s="297">
        <f>IF('PPNE2.1'!$G163="","",'[3]Formulario PPGR1'!#REF!)</f>
      </c>
      <c r="F163" s="297">
        <f>IF('PPNE2.1'!$G163="","",'[3]Formulario PPGR1'!#REF!)</f>
      </c>
      <c r="G163" s="292"/>
      <c r="H163" s="293"/>
      <c r="I163" s="293"/>
      <c r="J163" s="292"/>
      <c r="K163" s="294"/>
      <c r="L163" s="295">
        <f>+'PPNE2.1'!$K163*'PPNE2.1'!$J163</f>
        <v>0</v>
      </c>
      <c r="M163" s="296"/>
      <c r="N163" s="293"/>
      <c r="O163" s="282"/>
      <c r="P163" s="282"/>
    </row>
    <row r="164" spans="2:16" ht="12.75">
      <c r="B164" s="297">
        <f>IF('PPNE2.1'!$G164="","",CONCATENATE('PPNE2.1'!$C164,".",'PPNE2.1'!$D164,".",'PPNE2.1'!$E164,".",'PPNE2.1'!$F164))</f>
      </c>
      <c r="C164" s="297">
        <f>IF('PPNE2.1'!$G164="","",'[3]Formulario PPGR1'!#REF!)</f>
      </c>
      <c r="D164" s="297">
        <f>IF('PPNE2.1'!$G164="","",'[3]Formulario PPGR1'!#REF!)</f>
      </c>
      <c r="E164" s="297">
        <f>IF('PPNE2.1'!$G164="","",'[3]Formulario PPGR1'!#REF!)</f>
      </c>
      <c r="F164" s="297">
        <f>IF('PPNE2.1'!$G164="","",'[3]Formulario PPGR1'!#REF!)</f>
      </c>
      <c r="G164" s="292"/>
      <c r="H164" s="293"/>
      <c r="I164" s="293"/>
      <c r="J164" s="292"/>
      <c r="K164" s="294"/>
      <c r="L164" s="295">
        <f>+'PPNE2.1'!$K164*'PPNE2.1'!$J164</f>
        <v>0</v>
      </c>
      <c r="M164" s="296"/>
      <c r="N164" s="293"/>
      <c r="O164" s="282"/>
      <c r="P164" s="282"/>
    </row>
    <row r="165" spans="2:16" ht="12.75">
      <c r="B165" s="297">
        <f>IF('PPNE2.1'!$G165="","",CONCATENATE('PPNE2.1'!$C165,".",'PPNE2.1'!$D165,".",'PPNE2.1'!$E165,".",'PPNE2.1'!$F165))</f>
      </c>
      <c r="C165" s="297">
        <f>IF('PPNE2.1'!$G165="","",'[3]Formulario PPGR1'!#REF!)</f>
      </c>
      <c r="D165" s="297">
        <f>IF('PPNE2.1'!$G165="","",'[3]Formulario PPGR1'!#REF!)</f>
      </c>
      <c r="E165" s="297">
        <f>IF('PPNE2.1'!$G165="","",'[3]Formulario PPGR1'!#REF!)</f>
      </c>
      <c r="F165" s="297">
        <f>IF('PPNE2.1'!$G165="","",'[3]Formulario PPGR1'!#REF!)</f>
      </c>
      <c r="G165" s="292"/>
      <c r="H165" s="293"/>
      <c r="I165" s="293"/>
      <c r="J165" s="292"/>
      <c r="K165" s="294"/>
      <c r="L165" s="295">
        <f>+'PPNE2.1'!$K165*'PPNE2.1'!$J165</f>
        <v>0</v>
      </c>
      <c r="M165" s="296"/>
      <c r="N165" s="293"/>
      <c r="O165" s="282"/>
      <c r="P165" s="282"/>
    </row>
    <row r="166" spans="2:16" ht="12.75">
      <c r="B166" s="297">
        <f>IF('PPNE2.1'!$G166="","",CONCATENATE('PPNE2.1'!$C166,".",'PPNE2.1'!$D166,".",'PPNE2.1'!$E166,".",'PPNE2.1'!$F166))</f>
      </c>
      <c r="C166" s="297">
        <f>IF('PPNE2.1'!$G166="","",'[3]Formulario PPGR1'!#REF!)</f>
      </c>
      <c r="D166" s="297">
        <f>IF('PPNE2.1'!$G166="","",'[3]Formulario PPGR1'!#REF!)</f>
      </c>
      <c r="E166" s="297">
        <f>IF('PPNE2.1'!$G166="","",'[3]Formulario PPGR1'!#REF!)</f>
      </c>
      <c r="F166" s="297">
        <f>IF('PPNE2.1'!$G166="","",'[3]Formulario PPGR1'!#REF!)</f>
      </c>
      <c r="G166" s="292"/>
      <c r="H166" s="293"/>
      <c r="I166" s="293"/>
      <c r="J166" s="292"/>
      <c r="K166" s="294"/>
      <c r="L166" s="295">
        <f>+'PPNE2.1'!$K166*'PPNE2.1'!$J166</f>
        <v>0</v>
      </c>
      <c r="M166" s="296"/>
      <c r="N166" s="293"/>
      <c r="O166" s="282"/>
      <c r="P166" s="282"/>
    </row>
    <row r="167" spans="2:16" ht="12.75">
      <c r="B167" s="297">
        <f>IF('PPNE2.1'!$G167="","",CONCATENATE('PPNE2.1'!$C167,".",'PPNE2.1'!$D167,".",'PPNE2.1'!$E167,".",'PPNE2.1'!$F167))</f>
      </c>
      <c r="C167" s="297">
        <f>IF('PPNE2.1'!$G167="","",'[3]Formulario PPGR1'!#REF!)</f>
      </c>
      <c r="D167" s="297">
        <f>IF('PPNE2.1'!$G167="","",'[3]Formulario PPGR1'!#REF!)</f>
      </c>
      <c r="E167" s="297">
        <f>IF('PPNE2.1'!$G167="","",'[3]Formulario PPGR1'!#REF!)</f>
      </c>
      <c r="F167" s="297">
        <f>IF('PPNE2.1'!$G167="","",'[3]Formulario PPGR1'!#REF!)</f>
      </c>
      <c r="G167" s="292"/>
      <c r="H167" s="293"/>
      <c r="I167" s="293"/>
      <c r="J167" s="292"/>
      <c r="K167" s="294"/>
      <c r="L167" s="295">
        <f>+'PPNE2.1'!$K167*'PPNE2.1'!$J167</f>
        <v>0</v>
      </c>
      <c r="M167" s="296"/>
      <c r="N167" s="293"/>
      <c r="O167" s="282"/>
      <c r="P167" s="282"/>
    </row>
    <row r="168" spans="2:16" ht="12.75">
      <c r="B168" s="297">
        <f>IF('PPNE2.1'!$G168="","",CONCATENATE('PPNE2.1'!$C168,".",'PPNE2.1'!$D168,".",'PPNE2.1'!$E168,".",'PPNE2.1'!$F168))</f>
      </c>
      <c r="C168" s="297">
        <f>IF('PPNE2.1'!$G168="","",'[3]Formulario PPGR1'!#REF!)</f>
      </c>
      <c r="D168" s="297">
        <f>IF('PPNE2.1'!$G168="","",'[3]Formulario PPGR1'!#REF!)</f>
      </c>
      <c r="E168" s="297">
        <f>IF('PPNE2.1'!$G168="","",'[3]Formulario PPGR1'!#REF!)</f>
      </c>
      <c r="F168" s="297">
        <f>IF('PPNE2.1'!$G168="","",'[3]Formulario PPGR1'!#REF!)</f>
      </c>
      <c r="G168" s="292"/>
      <c r="H168" s="293"/>
      <c r="I168" s="293"/>
      <c r="J168" s="292"/>
      <c r="K168" s="294"/>
      <c r="L168" s="295">
        <f>+'PPNE2.1'!$K168*'PPNE2.1'!$J168</f>
        <v>0</v>
      </c>
      <c r="M168" s="296"/>
      <c r="N168" s="293"/>
      <c r="O168" s="282"/>
      <c r="P168" s="282"/>
    </row>
    <row r="169" spans="2:16" ht="12.75">
      <c r="B169" s="297">
        <f>IF('PPNE2.1'!$G169="","",CONCATENATE('PPNE2.1'!$C169,".",'PPNE2.1'!$D169,".",'PPNE2.1'!$E169,".",'PPNE2.1'!$F169))</f>
      </c>
      <c r="C169" s="297">
        <f>IF('PPNE2.1'!$G169="","",'[3]Formulario PPGR1'!#REF!)</f>
      </c>
      <c r="D169" s="297">
        <f>IF('PPNE2.1'!$G169="","",'[3]Formulario PPGR1'!#REF!)</f>
      </c>
      <c r="E169" s="297">
        <f>IF('PPNE2.1'!$G169="","",'[3]Formulario PPGR1'!#REF!)</f>
      </c>
      <c r="F169" s="297">
        <f>IF('PPNE2.1'!$G169="","",'[3]Formulario PPGR1'!#REF!)</f>
      </c>
      <c r="G169" s="292"/>
      <c r="H169" s="293"/>
      <c r="I169" s="293"/>
      <c r="J169" s="292"/>
      <c r="K169" s="294"/>
      <c r="L169" s="295">
        <f>+'PPNE2.1'!$K169*'PPNE2.1'!$J169</f>
        <v>0</v>
      </c>
      <c r="M169" s="296"/>
      <c r="N169" s="293"/>
      <c r="O169" s="282"/>
      <c r="P169" s="282"/>
    </row>
    <row r="170" spans="2:16" ht="12.75">
      <c r="B170" s="297">
        <f>IF('PPNE2.1'!$G170="","",CONCATENATE('PPNE2.1'!$C170,".",'PPNE2.1'!$D170,".",'PPNE2.1'!$E170,".",'PPNE2.1'!$F170))</f>
      </c>
      <c r="C170" s="297">
        <f>IF('PPNE2.1'!$G170="","",'[3]Formulario PPGR1'!#REF!)</f>
      </c>
      <c r="D170" s="297">
        <f>IF('PPNE2.1'!$G170="","",'[3]Formulario PPGR1'!#REF!)</f>
      </c>
      <c r="E170" s="297">
        <f>IF('PPNE2.1'!$G170="","",'[3]Formulario PPGR1'!#REF!)</f>
      </c>
      <c r="F170" s="297">
        <f>IF('PPNE2.1'!$G170="","",'[3]Formulario PPGR1'!#REF!)</f>
      </c>
      <c r="G170" s="292"/>
      <c r="H170" s="293"/>
      <c r="I170" s="293"/>
      <c r="J170" s="292"/>
      <c r="K170" s="294"/>
      <c r="L170" s="295">
        <f>+'PPNE2.1'!$K170*'PPNE2.1'!$J170</f>
        <v>0</v>
      </c>
      <c r="M170" s="296"/>
      <c r="N170" s="293"/>
      <c r="O170" s="282"/>
      <c r="P170" s="282"/>
    </row>
    <row r="171" spans="2:16" ht="12.75">
      <c r="B171" s="297">
        <f>IF('PPNE2.1'!$G171="","",CONCATENATE('PPNE2.1'!$C171,".",'PPNE2.1'!$D171,".",'PPNE2.1'!$E171,".",'PPNE2.1'!$F171))</f>
      </c>
      <c r="C171" s="297">
        <f>IF('PPNE2.1'!$G171="","",'[3]Formulario PPGR1'!#REF!)</f>
      </c>
      <c r="D171" s="297">
        <f>IF('PPNE2.1'!$G171="","",'[3]Formulario PPGR1'!#REF!)</f>
      </c>
      <c r="E171" s="297">
        <f>IF('PPNE2.1'!$G171="","",'[3]Formulario PPGR1'!#REF!)</f>
      </c>
      <c r="F171" s="297">
        <f>IF('PPNE2.1'!$G171="","",'[3]Formulario PPGR1'!#REF!)</f>
      </c>
      <c r="G171" s="292"/>
      <c r="H171" s="293"/>
      <c r="I171" s="293"/>
      <c r="J171" s="292"/>
      <c r="K171" s="294"/>
      <c r="L171" s="295">
        <f>+'PPNE2.1'!$K171*'PPNE2.1'!$J171</f>
        <v>0</v>
      </c>
      <c r="M171" s="296"/>
      <c r="N171" s="293"/>
      <c r="O171" s="282"/>
      <c r="P171" s="282"/>
    </row>
    <row r="172" spans="2:16" ht="12.75">
      <c r="B172" s="297">
        <f>IF('PPNE2.1'!$G172="","",CONCATENATE('PPNE2.1'!$C172,".",'PPNE2.1'!$D172,".",'PPNE2.1'!$E172,".",'PPNE2.1'!$F172))</f>
      </c>
      <c r="C172" s="297">
        <f>IF('PPNE2.1'!$G172="","",'[3]Formulario PPGR1'!#REF!)</f>
      </c>
      <c r="D172" s="297">
        <f>IF('PPNE2.1'!$G172="","",'[3]Formulario PPGR1'!#REF!)</f>
      </c>
      <c r="E172" s="297">
        <f>IF('PPNE2.1'!$G172="","",'[3]Formulario PPGR1'!#REF!)</f>
      </c>
      <c r="F172" s="297">
        <f>IF('PPNE2.1'!$G172="","",'[3]Formulario PPGR1'!#REF!)</f>
      </c>
      <c r="G172" s="292"/>
      <c r="H172" s="293"/>
      <c r="I172" s="293"/>
      <c r="J172" s="292"/>
      <c r="K172" s="294"/>
      <c r="L172" s="295">
        <f>+'PPNE2.1'!$K172*'PPNE2.1'!$J172</f>
        <v>0</v>
      </c>
      <c r="M172" s="296"/>
      <c r="N172" s="293"/>
      <c r="O172" s="282"/>
      <c r="P172" s="282"/>
    </row>
    <row r="173" spans="2:16" ht="12.75">
      <c r="B173" s="297">
        <f>IF('PPNE2.1'!$G173="","",CONCATENATE('PPNE2.1'!$C173,".",'PPNE2.1'!$D173,".",'PPNE2.1'!$E173,".",'PPNE2.1'!$F173))</f>
      </c>
      <c r="C173" s="297">
        <f>IF('PPNE2.1'!$G173="","",'[3]Formulario PPGR1'!#REF!)</f>
      </c>
      <c r="D173" s="297">
        <f>IF('PPNE2.1'!$G173="","",'[3]Formulario PPGR1'!#REF!)</f>
      </c>
      <c r="E173" s="297">
        <f>IF('PPNE2.1'!$G173="","",'[3]Formulario PPGR1'!#REF!)</f>
      </c>
      <c r="F173" s="297">
        <f>IF('PPNE2.1'!$G173="","",'[3]Formulario PPGR1'!#REF!)</f>
      </c>
      <c r="G173" s="292"/>
      <c r="H173" s="293"/>
      <c r="I173" s="293"/>
      <c r="J173" s="292"/>
      <c r="K173" s="294"/>
      <c r="L173" s="295">
        <f>+'PPNE2.1'!$K173*'PPNE2.1'!$J173</f>
        <v>0</v>
      </c>
      <c r="M173" s="296"/>
      <c r="N173" s="293"/>
      <c r="O173" s="282"/>
      <c r="P173" s="282"/>
    </row>
    <row r="174" spans="2:16" ht="12.75">
      <c r="B174" s="297">
        <f>IF('PPNE2.1'!$G174="","",CONCATENATE('PPNE2.1'!$C174,".",'PPNE2.1'!$D174,".",'PPNE2.1'!$E174,".",'PPNE2.1'!$F174))</f>
      </c>
      <c r="C174" s="297">
        <f>IF('PPNE2.1'!$G174="","",'[3]Formulario PPGR1'!#REF!)</f>
      </c>
      <c r="D174" s="297">
        <f>IF('PPNE2.1'!$G174="","",'[3]Formulario PPGR1'!#REF!)</f>
      </c>
      <c r="E174" s="297">
        <f>IF('PPNE2.1'!$G174="","",'[3]Formulario PPGR1'!#REF!)</f>
      </c>
      <c r="F174" s="297">
        <f>IF('PPNE2.1'!$G174="","",'[3]Formulario PPGR1'!#REF!)</f>
      </c>
      <c r="G174" s="292"/>
      <c r="H174" s="293"/>
      <c r="I174" s="293"/>
      <c r="J174" s="292"/>
      <c r="K174" s="294"/>
      <c r="L174" s="295">
        <f>+'PPNE2.1'!$K174*'PPNE2.1'!$J174</f>
        <v>0</v>
      </c>
      <c r="M174" s="296"/>
      <c r="N174" s="293"/>
      <c r="O174" s="282"/>
      <c r="P174" s="282"/>
    </row>
    <row r="175" spans="2:16" ht="12.75">
      <c r="B175" s="297">
        <f>IF('PPNE2.1'!$G175="","",CONCATENATE('PPNE2.1'!$C175,".",'PPNE2.1'!$D175,".",'PPNE2.1'!$E175,".",'PPNE2.1'!$F175))</f>
      </c>
      <c r="C175" s="297">
        <f>IF('PPNE2.1'!$G175="","",'[3]Formulario PPGR1'!#REF!)</f>
      </c>
      <c r="D175" s="297">
        <f>IF('PPNE2.1'!$G175="","",'[3]Formulario PPGR1'!#REF!)</f>
      </c>
      <c r="E175" s="297">
        <f>IF('PPNE2.1'!$G175="","",'[3]Formulario PPGR1'!#REF!)</f>
      </c>
      <c r="F175" s="297">
        <f>IF('PPNE2.1'!$G175="","",'[3]Formulario PPGR1'!#REF!)</f>
      </c>
      <c r="G175" s="292"/>
      <c r="H175" s="293"/>
      <c r="I175" s="293"/>
      <c r="J175" s="292"/>
      <c r="K175" s="294"/>
      <c r="L175" s="295">
        <f>+'PPNE2.1'!$K175*'PPNE2.1'!$J175</f>
        <v>0</v>
      </c>
      <c r="M175" s="296"/>
      <c r="N175" s="293"/>
      <c r="O175" s="282"/>
      <c r="P175" s="282"/>
    </row>
    <row r="176" spans="2:16" ht="12.75">
      <c r="B176" s="297">
        <f>IF('PPNE2.1'!$G176="","",CONCATENATE('PPNE2.1'!$C176,".",'PPNE2.1'!$D176,".",'PPNE2.1'!$E176,".",'PPNE2.1'!$F176))</f>
      </c>
      <c r="C176" s="297">
        <f>IF('PPNE2.1'!$G176="","",'[3]Formulario PPGR1'!#REF!)</f>
      </c>
      <c r="D176" s="297">
        <f>IF('PPNE2.1'!$G176="","",'[3]Formulario PPGR1'!#REF!)</f>
      </c>
      <c r="E176" s="297">
        <f>IF('PPNE2.1'!$G176="","",'[3]Formulario PPGR1'!#REF!)</f>
      </c>
      <c r="F176" s="297">
        <f>IF('PPNE2.1'!$G176="","",'[3]Formulario PPGR1'!#REF!)</f>
      </c>
      <c r="G176" s="292"/>
      <c r="H176" s="293"/>
      <c r="I176" s="293"/>
      <c r="J176" s="292"/>
      <c r="K176" s="294"/>
      <c r="L176" s="295">
        <f>+'PPNE2.1'!$K176*'PPNE2.1'!$J176</f>
        <v>0</v>
      </c>
      <c r="M176" s="296"/>
      <c r="N176" s="293"/>
      <c r="O176" s="282"/>
      <c r="P176" s="282"/>
    </row>
    <row r="177" spans="2:16" ht="12.75">
      <c r="B177" s="297">
        <f>IF('PPNE2.1'!$G177="","",CONCATENATE('PPNE2.1'!$C177,".",'PPNE2.1'!$D177,".",'PPNE2.1'!$E177,".",'PPNE2.1'!$F177))</f>
      </c>
      <c r="C177" s="297">
        <f>IF('PPNE2.1'!$G177="","",'[3]Formulario PPGR1'!#REF!)</f>
      </c>
      <c r="D177" s="297">
        <f>IF('PPNE2.1'!$G177="","",'[3]Formulario PPGR1'!#REF!)</f>
      </c>
      <c r="E177" s="297">
        <f>IF('PPNE2.1'!$G177="","",'[3]Formulario PPGR1'!#REF!)</f>
      </c>
      <c r="F177" s="297">
        <f>IF('PPNE2.1'!$G177="","",'[3]Formulario PPGR1'!#REF!)</f>
      </c>
      <c r="G177" s="292"/>
      <c r="H177" s="293"/>
      <c r="I177" s="293"/>
      <c r="J177" s="292"/>
      <c r="K177" s="294"/>
      <c r="L177" s="295">
        <f>+'PPNE2.1'!$K177*'PPNE2.1'!$J177</f>
        <v>0</v>
      </c>
      <c r="M177" s="296"/>
      <c r="N177" s="293"/>
      <c r="O177" s="282"/>
      <c r="P177" s="282"/>
    </row>
    <row r="178" spans="2:16" ht="12.75">
      <c r="B178" s="297">
        <f>IF('PPNE2.1'!$G178="","",CONCATENATE('PPNE2.1'!$C178,".",'PPNE2.1'!$D178,".",'PPNE2.1'!$E178,".",'PPNE2.1'!$F178))</f>
      </c>
      <c r="C178" s="297">
        <f>IF('PPNE2.1'!$G178="","",'[3]Formulario PPGR1'!#REF!)</f>
      </c>
      <c r="D178" s="297">
        <f>IF('PPNE2.1'!$G178="","",'[3]Formulario PPGR1'!#REF!)</f>
      </c>
      <c r="E178" s="297">
        <f>IF('PPNE2.1'!$G178="","",'[3]Formulario PPGR1'!#REF!)</f>
      </c>
      <c r="F178" s="297">
        <f>IF('PPNE2.1'!$G178="","",'[3]Formulario PPGR1'!#REF!)</f>
      </c>
      <c r="G178" s="292"/>
      <c r="H178" s="293"/>
      <c r="I178" s="293"/>
      <c r="J178" s="292"/>
      <c r="K178" s="294"/>
      <c r="L178" s="295">
        <f>+'PPNE2.1'!$K178*'PPNE2.1'!$J178</f>
        <v>0</v>
      </c>
      <c r="M178" s="296"/>
      <c r="N178" s="293"/>
      <c r="O178" s="282"/>
      <c r="P178" s="282"/>
    </row>
    <row r="179" spans="2:16" ht="12.75">
      <c r="B179" s="297">
        <f>IF('PPNE2.1'!$G179="","",CONCATENATE('PPNE2.1'!$C179,".",'PPNE2.1'!$D179,".",'PPNE2.1'!$E179,".",'PPNE2.1'!$F179))</f>
      </c>
      <c r="C179" s="297">
        <f>IF('PPNE2.1'!$G179="","",'[3]Formulario PPGR1'!#REF!)</f>
      </c>
      <c r="D179" s="297">
        <f>IF('PPNE2.1'!$G179="","",'[3]Formulario PPGR1'!#REF!)</f>
      </c>
      <c r="E179" s="297">
        <f>IF('PPNE2.1'!$G179="","",'[3]Formulario PPGR1'!#REF!)</f>
      </c>
      <c r="F179" s="297">
        <f>IF('PPNE2.1'!$G179="","",'[3]Formulario PPGR1'!#REF!)</f>
      </c>
      <c r="G179" s="292"/>
      <c r="H179" s="293"/>
      <c r="I179" s="293"/>
      <c r="J179" s="292"/>
      <c r="K179" s="294"/>
      <c r="L179" s="295">
        <f>+'PPNE2.1'!$K179*'PPNE2.1'!$J179</f>
        <v>0</v>
      </c>
      <c r="M179" s="296"/>
      <c r="N179" s="293"/>
      <c r="O179" s="282"/>
      <c r="P179" s="282"/>
    </row>
    <row r="180" spans="2:16" ht="12.75">
      <c r="B180" s="297">
        <f>IF('PPNE2.1'!$G180="","",CONCATENATE('PPNE2.1'!$C180,".",'PPNE2.1'!$D180,".",'PPNE2.1'!$E180,".",'PPNE2.1'!$F180))</f>
      </c>
      <c r="C180" s="297">
        <f>IF('PPNE2.1'!$G180="","",'[3]Formulario PPGR1'!#REF!)</f>
      </c>
      <c r="D180" s="297">
        <f>IF('PPNE2.1'!$G180="","",'[3]Formulario PPGR1'!#REF!)</f>
      </c>
      <c r="E180" s="297">
        <f>IF('PPNE2.1'!$G180="","",'[3]Formulario PPGR1'!#REF!)</f>
      </c>
      <c r="F180" s="297">
        <f>IF('PPNE2.1'!$G180="","",'[3]Formulario PPGR1'!#REF!)</f>
      </c>
      <c r="G180" s="292"/>
      <c r="H180" s="293"/>
      <c r="I180" s="293"/>
      <c r="J180" s="292"/>
      <c r="K180" s="294"/>
      <c r="L180" s="295">
        <f>+'PPNE2.1'!$K180*'PPNE2.1'!$J180</f>
        <v>0</v>
      </c>
      <c r="M180" s="296"/>
      <c r="N180" s="293"/>
      <c r="O180" s="282"/>
      <c r="P180" s="282"/>
    </row>
    <row r="181" spans="2:16" ht="12.75">
      <c r="B181" s="297">
        <f>IF('PPNE2.1'!$G181="","",CONCATENATE('PPNE2.1'!$C181,".",'PPNE2.1'!$D181,".",'PPNE2.1'!$E181,".",'PPNE2.1'!$F181))</f>
      </c>
      <c r="C181" s="297">
        <f>IF('PPNE2.1'!$G181="","",'[3]Formulario PPGR1'!#REF!)</f>
      </c>
      <c r="D181" s="297">
        <f>IF('PPNE2.1'!$G181="","",'[3]Formulario PPGR1'!#REF!)</f>
      </c>
      <c r="E181" s="297">
        <f>IF('PPNE2.1'!$G181="","",'[3]Formulario PPGR1'!#REF!)</f>
      </c>
      <c r="F181" s="297">
        <f>IF('PPNE2.1'!$G181="","",'[3]Formulario PPGR1'!#REF!)</f>
      </c>
      <c r="G181" s="292"/>
      <c r="H181" s="293"/>
      <c r="I181" s="293"/>
      <c r="J181" s="292"/>
      <c r="K181" s="294"/>
      <c r="L181" s="295">
        <f>+'PPNE2.1'!$K181*'PPNE2.1'!$J181</f>
        <v>0</v>
      </c>
      <c r="M181" s="296"/>
      <c r="N181" s="293"/>
      <c r="O181" s="282"/>
      <c r="P181" s="282"/>
    </row>
    <row r="182" spans="2:16" ht="12.75">
      <c r="B182" s="297">
        <f>IF('PPNE2.1'!$G182="","",CONCATENATE('PPNE2.1'!$C182,".",'PPNE2.1'!$D182,".",'PPNE2.1'!$E182,".",'PPNE2.1'!$F182))</f>
      </c>
      <c r="C182" s="297">
        <f>IF('PPNE2.1'!$G182="","",'[3]Formulario PPGR1'!#REF!)</f>
      </c>
      <c r="D182" s="297">
        <f>IF('PPNE2.1'!$G182="","",'[3]Formulario PPGR1'!#REF!)</f>
      </c>
      <c r="E182" s="297">
        <f>IF('PPNE2.1'!$G182="","",'[3]Formulario PPGR1'!#REF!)</f>
      </c>
      <c r="F182" s="297">
        <f>IF('PPNE2.1'!$G182="","",'[3]Formulario PPGR1'!#REF!)</f>
      </c>
      <c r="G182" s="292"/>
      <c r="H182" s="293"/>
      <c r="I182" s="293"/>
      <c r="J182" s="292"/>
      <c r="K182" s="294"/>
      <c r="L182" s="295">
        <f>+'PPNE2.1'!$K182*'PPNE2.1'!$J182</f>
        <v>0</v>
      </c>
      <c r="M182" s="296"/>
      <c r="N182" s="293"/>
      <c r="O182" s="282"/>
      <c r="P182" s="282"/>
    </row>
    <row r="183" spans="2:16" ht="12.75">
      <c r="B183" s="297">
        <f>IF('PPNE2.1'!$G183="","",CONCATENATE('PPNE2.1'!$C183,".",'PPNE2.1'!$D183,".",'PPNE2.1'!$E183,".",'PPNE2.1'!$F183))</f>
      </c>
      <c r="C183" s="297">
        <f>IF('PPNE2.1'!$G183="","",'[3]Formulario PPGR1'!#REF!)</f>
      </c>
      <c r="D183" s="297">
        <f>IF('PPNE2.1'!$G183="","",'[3]Formulario PPGR1'!#REF!)</f>
      </c>
      <c r="E183" s="297">
        <f>IF('PPNE2.1'!$G183="","",'[3]Formulario PPGR1'!#REF!)</f>
      </c>
      <c r="F183" s="297">
        <f>IF('PPNE2.1'!$G183="","",'[3]Formulario PPGR1'!#REF!)</f>
      </c>
      <c r="G183" s="292"/>
      <c r="H183" s="293"/>
      <c r="I183" s="293"/>
      <c r="J183" s="292"/>
      <c r="K183" s="294"/>
      <c r="L183" s="295">
        <f>+'PPNE2.1'!$K183*'PPNE2.1'!$J183</f>
        <v>0</v>
      </c>
      <c r="M183" s="296"/>
      <c r="N183" s="293"/>
      <c r="O183" s="282"/>
      <c r="P183" s="282"/>
    </row>
    <row r="184" spans="2:16" ht="12.75">
      <c r="B184" s="297">
        <f>IF('PPNE2.1'!$G184="","",CONCATENATE('PPNE2.1'!$C184,".",'PPNE2.1'!$D184,".",'PPNE2.1'!$E184,".",'PPNE2.1'!$F184))</f>
      </c>
      <c r="C184" s="297">
        <f>IF('PPNE2.1'!$G184="","",'[3]Formulario PPGR1'!#REF!)</f>
      </c>
      <c r="D184" s="297">
        <f>IF('PPNE2.1'!$G184="","",'[3]Formulario PPGR1'!#REF!)</f>
      </c>
      <c r="E184" s="297">
        <f>IF('PPNE2.1'!$G184="","",'[3]Formulario PPGR1'!#REF!)</f>
      </c>
      <c r="F184" s="297">
        <f>IF('PPNE2.1'!$G184="","",'[3]Formulario PPGR1'!#REF!)</f>
      </c>
      <c r="G184" s="292"/>
      <c r="H184" s="293"/>
      <c r="I184" s="293"/>
      <c r="J184" s="292"/>
      <c r="K184" s="294"/>
      <c r="L184" s="295">
        <f>+'PPNE2.1'!$K184*'PPNE2.1'!$J184</f>
        <v>0</v>
      </c>
      <c r="M184" s="296"/>
      <c r="N184" s="293"/>
      <c r="O184" s="282"/>
      <c r="P184" s="282"/>
    </row>
    <row r="185" spans="2:16" ht="12.75">
      <c r="B185" s="297">
        <f>IF('PPNE2.1'!$G185="","",CONCATENATE('PPNE2.1'!$C185,".",'PPNE2.1'!$D185,".",'PPNE2.1'!$E185,".",'PPNE2.1'!$F185))</f>
      </c>
      <c r="C185" s="297">
        <f>IF('PPNE2.1'!$G185="","",'[3]Formulario PPGR1'!#REF!)</f>
      </c>
      <c r="D185" s="297">
        <f>IF('PPNE2.1'!$G185="","",'[3]Formulario PPGR1'!#REF!)</f>
      </c>
      <c r="E185" s="297">
        <f>IF('PPNE2.1'!$G185="","",'[3]Formulario PPGR1'!#REF!)</f>
      </c>
      <c r="F185" s="297">
        <f>IF('PPNE2.1'!$G185="","",'[3]Formulario PPGR1'!#REF!)</f>
      </c>
      <c r="G185" s="292"/>
      <c r="H185" s="293"/>
      <c r="I185" s="293"/>
      <c r="J185" s="292"/>
      <c r="K185" s="294"/>
      <c r="L185" s="295">
        <f>+'PPNE2.1'!$K185*'PPNE2.1'!$J185</f>
        <v>0</v>
      </c>
      <c r="M185" s="296"/>
      <c r="N185" s="293"/>
      <c r="O185" s="282"/>
      <c r="P185" s="282"/>
    </row>
    <row r="186" spans="2:16" ht="12.75">
      <c r="B186" s="297">
        <f>IF('PPNE2.1'!$G186="","",CONCATENATE('PPNE2.1'!$C186,".",'PPNE2.1'!$D186,".",'PPNE2.1'!$E186,".",'PPNE2.1'!$F186))</f>
      </c>
      <c r="C186" s="297">
        <f>IF('PPNE2.1'!$G186="","",'[3]Formulario PPGR1'!#REF!)</f>
      </c>
      <c r="D186" s="297">
        <f>IF('PPNE2.1'!$G186="","",'[3]Formulario PPGR1'!#REF!)</f>
      </c>
      <c r="E186" s="297">
        <f>IF('PPNE2.1'!$G186="","",'[3]Formulario PPGR1'!#REF!)</f>
      </c>
      <c r="F186" s="297">
        <f>IF('PPNE2.1'!$G186="","",'[3]Formulario PPGR1'!#REF!)</f>
      </c>
      <c r="G186" s="292"/>
      <c r="H186" s="293"/>
      <c r="I186" s="293"/>
      <c r="J186" s="292"/>
      <c r="K186" s="294"/>
      <c r="L186" s="295">
        <f>+'PPNE2.1'!$K186*'PPNE2.1'!$J186</f>
        <v>0</v>
      </c>
      <c r="M186" s="296"/>
      <c r="N186" s="293"/>
      <c r="O186" s="282"/>
      <c r="P186" s="282"/>
    </row>
    <row r="187" spans="2:16" ht="12.75">
      <c r="B187" s="297">
        <f>IF('PPNE2.1'!$G187="","",CONCATENATE('PPNE2.1'!$C187,".",'PPNE2.1'!$D187,".",'PPNE2.1'!$E187,".",'PPNE2.1'!$F187))</f>
      </c>
      <c r="C187" s="297">
        <f>IF('PPNE2.1'!$G187="","",'[3]Formulario PPGR1'!#REF!)</f>
      </c>
      <c r="D187" s="297">
        <f>IF('PPNE2.1'!$G187="","",'[3]Formulario PPGR1'!#REF!)</f>
      </c>
      <c r="E187" s="297">
        <f>IF('PPNE2.1'!$G187="","",'[3]Formulario PPGR1'!#REF!)</f>
      </c>
      <c r="F187" s="297">
        <f>IF('PPNE2.1'!$G187="","",'[3]Formulario PPGR1'!#REF!)</f>
      </c>
      <c r="G187" s="292"/>
      <c r="H187" s="293"/>
      <c r="I187" s="293"/>
      <c r="J187" s="292"/>
      <c r="K187" s="294"/>
      <c r="L187" s="295">
        <f>+'PPNE2.1'!$K187*'PPNE2.1'!$J187</f>
        <v>0</v>
      </c>
      <c r="M187" s="296"/>
      <c r="N187" s="293"/>
      <c r="O187" s="282"/>
      <c r="P187" s="282"/>
    </row>
    <row r="188" spans="2:16" ht="12.75">
      <c r="B188" s="297">
        <f>IF('PPNE2.1'!$G188="","",CONCATENATE('PPNE2.1'!$C188,".",'PPNE2.1'!$D188,".",'PPNE2.1'!$E188,".",'PPNE2.1'!$F188))</f>
      </c>
      <c r="C188" s="297">
        <f>IF('PPNE2.1'!$G188="","",'[3]Formulario PPGR1'!#REF!)</f>
      </c>
      <c r="D188" s="297">
        <f>IF('PPNE2.1'!$G188="","",'[3]Formulario PPGR1'!#REF!)</f>
      </c>
      <c r="E188" s="297">
        <f>IF('PPNE2.1'!$G188="","",'[3]Formulario PPGR1'!#REF!)</f>
      </c>
      <c r="F188" s="297">
        <f>IF('PPNE2.1'!$G188="","",'[3]Formulario PPGR1'!#REF!)</f>
      </c>
      <c r="G188" s="292"/>
      <c r="H188" s="293"/>
      <c r="I188" s="293"/>
      <c r="J188" s="292"/>
      <c r="K188" s="294"/>
      <c r="L188" s="295">
        <f>+'PPNE2.1'!$K188*'PPNE2.1'!$J188</f>
        <v>0</v>
      </c>
      <c r="M188" s="296"/>
      <c r="N188" s="293"/>
      <c r="O188" s="282"/>
      <c r="P188" s="282"/>
    </row>
    <row r="189" spans="2:16" ht="12.75">
      <c r="B189" s="297">
        <f>IF('PPNE2.1'!$G189="","",CONCATENATE('PPNE2.1'!$C189,".",'PPNE2.1'!$D189,".",'PPNE2.1'!$E189,".",'PPNE2.1'!$F189))</f>
      </c>
      <c r="C189" s="297">
        <f>IF('PPNE2.1'!$G189="","",'[3]Formulario PPGR1'!#REF!)</f>
      </c>
      <c r="D189" s="297">
        <f>IF('PPNE2.1'!$G189="","",'[3]Formulario PPGR1'!#REF!)</f>
      </c>
      <c r="E189" s="297">
        <f>IF('PPNE2.1'!$G189="","",'[3]Formulario PPGR1'!#REF!)</f>
      </c>
      <c r="F189" s="297">
        <f>IF('PPNE2.1'!$G189="","",'[3]Formulario PPGR1'!#REF!)</f>
      </c>
      <c r="G189" s="292"/>
      <c r="H189" s="293"/>
      <c r="I189" s="293"/>
      <c r="J189" s="292"/>
      <c r="K189" s="294"/>
      <c r="L189" s="295">
        <f>+'PPNE2.1'!$K189*'PPNE2.1'!$J189</f>
        <v>0</v>
      </c>
      <c r="M189" s="296"/>
      <c r="N189" s="293"/>
      <c r="O189" s="282"/>
      <c r="P189" s="282"/>
    </row>
    <row r="190" spans="2:16" ht="12.75">
      <c r="B190" s="297">
        <f>IF('PPNE2.1'!$G190="","",CONCATENATE('PPNE2.1'!$C190,".",'PPNE2.1'!$D190,".",'PPNE2.1'!$E190,".",'PPNE2.1'!$F190))</f>
      </c>
      <c r="C190" s="297">
        <f>IF('PPNE2.1'!$G190="","",'[3]Formulario PPGR1'!#REF!)</f>
      </c>
      <c r="D190" s="297">
        <f>IF('PPNE2.1'!$G190="","",'[3]Formulario PPGR1'!#REF!)</f>
      </c>
      <c r="E190" s="297">
        <f>IF('PPNE2.1'!$G190="","",'[3]Formulario PPGR1'!#REF!)</f>
      </c>
      <c r="F190" s="297">
        <f>IF('PPNE2.1'!$G190="","",'[3]Formulario PPGR1'!#REF!)</f>
      </c>
      <c r="G190" s="292"/>
      <c r="H190" s="293"/>
      <c r="I190" s="293"/>
      <c r="J190" s="292"/>
      <c r="K190" s="294"/>
      <c r="L190" s="295">
        <f>+'PPNE2.1'!$K190*'PPNE2.1'!$J190</f>
        <v>0</v>
      </c>
      <c r="M190" s="296"/>
      <c r="N190" s="293"/>
      <c r="O190" s="282"/>
      <c r="P190" s="282"/>
    </row>
    <row r="191" spans="2:16" ht="12.75">
      <c r="B191" s="297">
        <f>IF('PPNE2.1'!$G191="","",CONCATENATE('PPNE2.1'!$C191,".",'PPNE2.1'!$D191,".",'PPNE2.1'!$E191,".",'PPNE2.1'!$F191))</f>
      </c>
      <c r="C191" s="297">
        <f>IF('PPNE2.1'!$G191="","",'[3]Formulario PPGR1'!#REF!)</f>
      </c>
      <c r="D191" s="297">
        <f>IF('PPNE2.1'!$G191="","",'[3]Formulario PPGR1'!#REF!)</f>
      </c>
      <c r="E191" s="297">
        <f>IF('PPNE2.1'!$G191="","",'[3]Formulario PPGR1'!#REF!)</f>
      </c>
      <c r="F191" s="297">
        <f>IF('PPNE2.1'!$G191="","",'[3]Formulario PPGR1'!#REF!)</f>
      </c>
      <c r="G191" s="292"/>
      <c r="H191" s="293"/>
      <c r="I191" s="293"/>
      <c r="J191" s="292"/>
      <c r="K191" s="294"/>
      <c r="L191" s="295">
        <f>+'PPNE2.1'!$K191*'PPNE2.1'!$J191</f>
        <v>0</v>
      </c>
      <c r="M191" s="296"/>
      <c r="N191" s="293"/>
      <c r="O191" s="282"/>
      <c r="P191" s="282"/>
    </row>
    <row r="192" spans="2:16" ht="12.75">
      <c r="B192" s="297">
        <f>IF('PPNE2.1'!$G192="","",CONCATENATE('PPNE2.1'!$C192,".",'PPNE2.1'!$D192,".",'PPNE2.1'!$E192,".",'PPNE2.1'!$F192))</f>
      </c>
      <c r="C192" s="297">
        <f>IF('PPNE2.1'!$G192="","",'[3]Formulario PPGR1'!#REF!)</f>
      </c>
      <c r="D192" s="297">
        <f>IF('PPNE2.1'!$G192="","",'[3]Formulario PPGR1'!#REF!)</f>
      </c>
      <c r="E192" s="297">
        <f>IF('PPNE2.1'!$G192="","",'[3]Formulario PPGR1'!#REF!)</f>
      </c>
      <c r="F192" s="297">
        <f>IF('PPNE2.1'!$G192="","",'[3]Formulario PPGR1'!#REF!)</f>
      </c>
      <c r="G192" s="292"/>
      <c r="H192" s="293"/>
      <c r="I192" s="293"/>
      <c r="J192" s="292"/>
      <c r="K192" s="294"/>
      <c r="L192" s="295">
        <f>+'PPNE2.1'!$K192*'PPNE2.1'!$J192</f>
        <v>0</v>
      </c>
      <c r="M192" s="296"/>
      <c r="N192" s="293"/>
      <c r="O192" s="282"/>
      <c r="P192" s="282"/>
    </row>
    <row r="193" spans="2:16" ht="12.75">
      <c r="B193" s="297">
        <f>IF('PPNE2.1'!$G193="","",CONCATENATE('PPNE2.1'!$C193,".",'PPNE2.1'!$D193,".",'PPNE2.1'!$E193,".",'PPNE2.1'!$F193))</f>
      </c>
      <c r="C193" s="297">
        <f>IF('PPNE2.1'!$G193="","",'[3]Formulario PPGR1'!#REF!)</f>
      </c>
      <c r="D193" s="297">
        <f>IF('PPNE2.1'!$G193="","",'[3]Formulario PPGR1'!#REF!)</f>
      </c>
      <c r="E193" s="297">
        <f>IF('PPNE2.1'!$G193="","",'[3]Formulario PPGR1'!#REF!)</f>
      </c>
      <c r="F193" s="297">
        <f>IF('PPNE2.1'!$G193="","",'[3]Formulario PPGR1'!#REF!)</f>
      </c>
      <c r="G193" s="292"/>
      <c r="H193" s="293"/>
      <c r="I193" s="293"/>
      <c r="J193" s="292"/>
      <c r="K193" s="294"/>
      <c r="L193" s="295">
        <f>+'PPNE2.1'!$K193*'PPNE2.1'!$J193</f>
        <v>0</v>
      </c>
      <c r="M193" s="296"/>
      <c r="N193" s="293"/>
      <c r="O193" s="282"/>
      <c r="P193" s="282"/>
    </row>
    <row r="194" spans="2:16" ht="12.75">
      <c r="B194" s="297">
        <f>IF('PPNE2.1'!$G194="","",CONCATENATE('PPNE2.1'!$C194,".",'PPNE2.1'!$D194,".",'PPNE2.1'!$E194,".",'PPNE2.1'!$F194))</f>
      </c>
      <c r="C194" s="297">
        <f>IF('PPNE2.1'!$G194="","",'[3]Formulario PPGR1'!#REF!)</f>
      </c>
      <c r="D194" s="297">
        <f>IF('PPNE2.1'!$G194="","",'[3]Formulario PPGR1'!#REF!)</f>
      </c>
      <c r="E194" s="297">
        <f>IF('PPNE2.1'!$G194="","",'[3]Formulario PPGR1'!#REF!)</f>
      </c>
      <c r="F194" s="297">
        <f>IF('PPNE2.1'!$G194="","",'[3]Formulario PPGR1'!#REF!)</f>
      </c>
      <c r="G194" s="292"/>
      <c r="H194" s="293"/>
      <c r="I194" s="293"/>
      <c r="J194" s="292"/>
      <c r="K194" s="294"/>
      <c r="L194" s="295">
        <f>+'PPNE2.1'!$K194*'PPNE2.1'!$J194</f>
        <v>0</v>
      </c>
      <c r="M194" s="296"/>
      <c r="N194" s="293"/>
      <c r="O194" s="282"/>
      <c r="P194" s="282"/>
    </row>
    <row r="195" spans="2:16" ht="12.75">
      <c r="B195" s="297">
        <f>IF('PPNE2.1'!$G195="","",CONCATENATE('PPNE2.1'!$C195,".",'PPNE2.1'!$D195,".",'PPNE2.1'!$E195,".",'PPNE2.1'!$F195))</f>
      </c>
      <c r="C195" s="297">
        <f>IF('PPNE2.1'!$G195="","",'[3]Formulario PPGR1'!#REF!)</f>
      </c>
      <c r="D195" s="297">
        <f>IF('PPNE2.1'!$G195="","",'[3]Formulario PPGR1'!#REF!)</f>
      </c>
      <c r="E195" s="297">
        <f>IF('PPNE2.1'!$G195="","",'[3]Formulario PPGR1'!#REF!)</f>
      </c>
      <c r="F195" s="297">
        <f>IF('PPNE2.1'!$G195="","",'[3]Formulario PPGR1'!#REF!)</f>
      </c>
      <c r="G195" s="292"/>
      <c r="H195" s="293"/>
      <c r="I195" s="293"/>
      <c r="J195" s="292"/>
      <c r="K195" s="294"/>
      <c r="L195" s="295">
        <f>+'PPNE2.1'!$K195*'PPNE2.1'!$J195</f>
        <v>0</v>
      </c>
      <c r="M195" s="296"/>
      <c r="N195" s="293"/>
      <c r="O195" s="282"/>
      <c r="P195" s="282"/>
    </row>
    <row r="196" spans="2:16" ht="12.75">
      <c r="B196" s="291">
        <f>IF('PPNE2.1'!$G196="","",CONCATENATE('PPNE2.1'!$C196,".",'PPNE2.1'!$D196,".",'PPNE2.1'!$E196,".",'PPNE2.1'!$F196))</f>
      </c>
      <c r="C196" s="291">
        <f>IF('PPNE2.1'!$G196="","",'[3]Formulario PPGR1'!#REF!)</f>
      </c>
      <c r="D196" s="291">
        <f>IF('PPNE2.1'!$G196="","",'[3]Formulario PPGR1'!#REF!)</f>
      </c>
      <c r="E196" s="291">
        <f>IF('PPNE2.1'!$G196="","",'[3]Formulario PPGR1'!#REF!)</f>
      </c>
      <c r="F196" s="291">
        <f>IF('PPNE2.1'!$G196="","",'[3]Formulario PPGR1'!#REF!)</f>
      </c>
      <c r="G196" s="292"/>
      <c r="H196" s="293"/>
      <c r="I196" s="293"/>
      <c r="J196" s="292"/>
      <c r="K196" s="294"/>
      <c r="L196" s="295">
        <f>+'PPNE2.1'!$K196*'PPNE2.1'!$J196</f>
        <v>0</v>
      </c>
      <c r="M196" s="296"/>
      <c r="N196" s="293"/>
      <c r="O196" s="282"/>
      <c r="P196" s="282"/>
    </row>
    <row r="197" spans="2:16" ht="12.75">
      <c r="B197" s="291">
        <f>IF('PPNE2.1'!$G197="","",CONCATENATE('PPNE2.1'!$C197,".",'PPNE2.1'!$D197,".",'PPNE2.1'!$E197,".",'PPNE2.1'!$F197))</f>
      </c>
      <c r="C197" s="291">
        <f>IF('PPNE2.1'!$G197="","",'[3]Formulario PPGR1'!#REF!)</f>
      </c>
      <c r="D197" s="291">
        <f>IF('PPNE2.1'!$G197="","",'[3]Formulario PPGR1'!#REF!)</f>
      </c>
      <c r="E197" s="291">
        <f>IF('PPNE2.1'!$G197="","",'[3]Formulario PPGR1'!#REF!)</f>
      </c>
      <c r="F197" s="291">
        <f>IF('PPNE2.1'!$G197="","",'[3]Formulario PPGR1'!#REF!)</f>
      </c>
      <c r="G197" s="292"/>
      <c r="H197" s="293"/>
      <c r="I197" s="293"/>
      <c r="J197" s="292"/>
      <c r="K197" s="294"/>
      <c r="L197" s="295">
        <f>+'PPNE2.1'!$K197*'PPNE2.1'!$J197</f>
        <v>0</v>
      </c>
      <c r="M197" s="296"/>
      <c r="N197" s="293"/>
      <c r="O197" s="282"/>
      <c r="P197" s="282"/>
    </row>
    <row r="198" spans="2:16" ht="12.75">
      <c r="B198" s="291">
        <f>IF('PPNE2.1'!$G198="","",CONCATENATE('PPNE2.1'!$C198,".",'PPNE2.1'!$D198,".",'PPNE2.1'!$E198,".",'PPNE2.1'!$F198))</f>
      </c>
      <c r="C198" s="291">
        <f>IF('PPNE2.1'!$G198="","",'[3]Formulario PPGR1'!#REF!)</f>
      </c>
      <c r="D198" s="291">
        <f>IF('PPNE2.1'!$G198="","",'[3]Formulario PPGR1'!#REF!)</f>
      </c>
      <c r="E198" s="291">
        <f>IF('PPNE2.1'!$G198="","",'[3]Formulario PPGR1'!#REF!)</f>
      </c>
      <c r="F198" s="291">
        <f>IF('PPNE2.1'!$G198="","",'[3]Formulario PPGR1'!#REF!)</f>
      </c>
      <c r="G198" s="292"/>
      <c r="H198" s="293"/>
      <c r="I198" s="293"/>
      <c r="J198" s="292"/>
      <c r="K198" s="294"/>
      <c r="L198" s="295">
        <f>+'PPNE2.1'!$K198*'PPNE2.1'!$J198</f>
        <v>0</v>
      </c>
      <c r="M198" s="296"/>
      <c r="N198" s="293"/>
      <c r="O198" s="282"/>
      <c r="P198" s="282"/>
    </row>
    <row r="199" spans="2:16" ht="15">
      <c r="B199" s="63"/>
      <c r="C199" s="63"/>
      <c r="D199" s="63"/>
      <c r="E199" s="63"/>
      <c r="F199" s="63"/>
      <c r="G199" s="283"/>
      <c r="H199" s="283"/>
      <c r="I199" s="283"/>
      <c r="J199" s="283"/>
      <c r="K199" s="298"/>
      <c r="L199" s="283"/>
      <c r="M199" s="283"/>
      <c r="N199" s="283"/>
      <c r="O199" s="282"/>
      <c r="P199" s="282"/>
    </row>
    <row r="200" spans="2:16" ht="15">
      <c r="B200" s="63"/>
      <c r="C200" s="63"/>
      <c r="D200" s="63"/>
      <c r="E200" s="63"/>
      <c r="F200" s="63"/>
      <c r="G200" s="283"/>
      <c r="H200" s="283"/>
      <c r="I200" s="283"/>
      <c r="J200" s="283"/>
      <c r="K200" s="298"/>
      <c r="L200" s="283"/>
      <c r="M200" s="283"/>
      <c r="N200" s="283"/>
      <c r="O200" s="282"/>
      <c r="P200" s="282"/>
    </row>
    <row r="201" spans="7:14" s="63" customFormat="1" ht="15">
      <c r="G201" s="283"/>
      <c r="H201" s="283"/>
      <c r="I201" s="283"/>
      <c r="J201" s="283"/>
      <c r="K201" s="298"/>
      <c r="L201" s="283"/>
      <c r="M201" s="283"/>
      <c r="N201" s="283"/>
    </row>
    <row r="202" spans="7:14" s="63" customFormat="1" ht="15">
      <c r="G202" s="283"/>
      <c r="H202" s="283"/>
      <c r="I202" s="283"/>
      <c r="J202" s="283"/>
      <c r="K202" s="298"/>
      <c r="L202" s="283"/>
      <c r="M202" s="283"/>
      <c r="N202" s="283"/>
    </row>
    <row r="203" spans="7:14" s="63" customFormat="1" ht="15">
      <c r="G203" s="283"/>
      <c r="H203" s="283"/>
      <c r="I203" s="283"/>
      <c r="J203" s="283"/>
      <c r="K203" s="298"/>
      <c r="L203" s="283"/>
      <c r="M203" s="283"/>
      <c r="N203" s="283"/>
    </row>
    <row r="204" spans="7:14" s="63" customFormat="1" ht="15">
      <c r="G204" s="283"/>
      <c r="H204" s="283"/>
      <c r="I204" s="283"/>
      <c r="J204" s="283"/>
      <c r="K204" s="298"/>
      <c r="L204" s="283"/>
      <c r="M204" s="283"/>
      <c r="N204" s="283"/>
    </row>
    <row r="205" spans="7:14" s="63" customFormat="1" ht="15">
      <c r="G205" s="283"/>
      <c r="H205" s="283"/>
      <c r="I205" s="283"/>
      <c r="J205" s="283"/>
      <c r="K205" s="298"/>
      <c r="L205" s="283"/>
      <c r="M205" s="283"/>
      <c r="N205" s="283"/>
    </row>
    <row r="206" spans="7:14" s="63" customFormat="1" ht="15">
      <c r="G206" s="283"/>
      <c r="H206" s="283"/>
      <c r="I206" s="283"/>
      <c r="J206" s="283"/>
      <c r="K206" s="298"/>
      <c r="L206" s="283"/>
      <c r="M206" s="283"/>
      <c r="N206" s="283"/>
    </row>
    <row r="207" spans="7:14" s="63" customFormat="1" ht="15">
      <c r="G207" s="283"/>
      <c r="H207" s="283"/>
      <c r="I207" s="283"/>
      <c r="J207" s="283"/>
      <c r="K207" s="298"/>
      <c r="L207" s="283"/>
      <c r="M207" s="283"/>
      <c r="N207" s="283"/>
    </row>
    <row r="208" spans="7:14" s="63" customFormat="1" ht="15">
      <c r="G208" s="283"/>
      <c r="H208" s="283"/>
      <c r="I208" s="283"/>
      <c r="J208" s="283"/>
      <c r="K208" s="298"/>
      <c r="L208" s="283"/>
      <c r="M208" s="283"/>
      <c r="N208" s="283"/>
    </row>
    <row r="209" spans="7:14" s="63" customFormat="1" ht="15">
      <c r="G209" s="283"/>
      <c r="H209" s="283"/>
      <c r="I209" s="283"/>
      <c r="J209" s="283"/>
      <c r="K209" s="298"/>
      <c r="L209" s="283"/>
      <c r="M209" s="283"/>
      <c r="N209" s="283"/>
    </row>
    <row r="210" spans="7:14" s="63" customFormat="1" ht="15">
      <c r="G210" s="283"/>
      <c r="H210" s="283"/>
      <c r="I210" s="283"/>
      <c r="J210" s="283"/>
      <c r="K210" s="298"/>
      <c r="L210" s="283"/>
      <c r="M210" s="283"/>
      <c r="N210" s="283"/>
    </row>
    <row r="211" spans="7:14" s="63" customFormat="1" ht="15">
      <c r="G211" s="283"/>
      <c r="H211" s="283"/>
      <c r="I211" s="283"/>
      <c r="J211" s="283"/>
      <c r="K211" s="298"/>
      <c r="L211" s="283"/>
      <c r="M211" s="283"/>
      <c r="N211" s="283"/>
    </row>
    <row r="212" spans="7:14" s="63" customFormat="1" ht="15">
      <c r="G212" s="283"/>
      <c r="H212" s="283"/>
      <c r="I212" s="283"/>
      <c r="J212" s="283"/>
      <c r="K212" s="298"/>
      <c r="L212" s="283"/>
      <c r="M212" s="283"/>
      <c r="N212" s="283"/>
    </row>
    <row r="213" spans="7:14" s="63" customFormat="1" ht="15">
      <c r="G213" s="283"/>
      <c r="H213" s="283"/>
      <c r="I213" s="283"/>
      <c r="J213" s="283"/>
      <c r="K213" s="298"/>
      <c r="L213" s="283"/>
      <c r="M213" s="283"/>
      <c r="N213" s="283"/>
    </row>
    <row r="214" spans="7:14" s="63" customFormat="1" ht="15">
      <c r="G214" s="283"/>
      <c r="H214" s="283"/>
      <c r="I214" s="283"/>
      <c r="J214" s="283"/>
      <c r="K214" s="298"/>
      <c r="L214" s="283"/>
      <c r="M214" s="283"/>
      <c r="N214" s="283"/>
    </row>
    <row r="215" spans="7:14" s="63" customFormat="1" ht="15">
      <c r="G215" s="283"/>
      <c r="H215" s="283"/>
      <c r="I215" s="283"/>
      <c r="J215" s="283"/>
      <c r="K215" s="298"/>
      <c r="L215" s="283"/>
      <c r="M215" s="283"/>
      <c r="N215" s="283"/>
    </row>
    <row r="216" spans="7:14" s="63" customFormat="1" ht="15">
      <c r="G216" s="283"/>
      <c r="H216" s="283"/>
      <c r="I216" s="283"/>
      <c r="J216" s="283"/>
      <c r="K216" s="298"/>
      <c r="L216" s="283"/>
      <c r="M216" s="283"/>
      <c r="N216" s="283"/>
    </row>
    <row r="217" spans="7:14" s="63" customFormat="1" ht="15">
      <c r="G217" s="283"/>
      <c r="H217" s="283"/>
      <c r="I217" s="283"/>
      <c r="J217" s="283"/>
      <c r="K217" s="298"/>
      <c r="L217" s="283"/>
      <c r="M217" s="283"/>
      <c r="N217" s="283"/>
    </row>
    <row r="218" spans="7:14" s="63" customFormat="1" ht="15">
      <c r="G218" s="283"/>
      <c r="H218" s="283"/>
      <c r="I218" s="283"/>
      <c r="J218" s="283"/>
      <c r="K218" s="298"/>
      <c r="L218" s="283"/>
      <c r="M218" s="283"/>
      <c r="N218" s="283"/>
    </row>
    <row r="219" spans="7:14" s="63" customFormat="1" ht="15">
      <c r="G219" s="283"/>
      <c r="H219" s="283"/>
      <c r="I219" s="283"/>
      <c r="J219" s="283"/>
      <c r="K219" s="298"/>
      <c r="L219" s="283"/>
      <c r="M219" s="283"/>
      <c r="N219" s="283"/>
    </row>
    <row r="220" spans="7:14" s="63" customFormat="1" ht="15">
      <c r="G220" s="283"/>
      <c r="H220" s="283"/>
      <c r="I220" s="283"/>
      <c r="J220" s="283"/>
      <c r="K220" s="298"/>
      <c r="L220" s="283"/>
      <c r="M220" s="283"/>
      <c r="N220" s="283"/>
    </row>
    <row r="221" spans="7:14" s="63" customFormat="1" ht="15">
      <c r="G221" s="283"/>
      <c r="H221" s="283"/>
      <c r="I221" s="283"/>
      <c r="J221" s="283"/>
      <c r="K221" s="298"/>
      <c r="L221" s="283"/>
      <c r="M221" s="283"/>
      <c r="N221" s="283"/>
    </row>
    <row r="222" spans="7:14" s="63" customFormat="1" ht="15">
      <c r="G222" s="283"/>
      <c r="H222" s="283"/>
      <c r="I222" s="283"/>
      <c r="J222" s="283"/>
      <c r="K222" s="298"/>
      <c r="L222" s="283"/>
      <c r="M222" s="283"/>
      <c r="N222" s="283"/>
    </row>
    <row r="223" spans="7:14" s="63" customFormat="1" ht="15">
      <c r="G223" s="283"/>
      <c r="H223" s="283"/>
      <c r="I223" s="283"/>
      <c r="J223" s="283"/>
      <c r="K223" s="298"/>
      <c r="L223" s="283"/>
      <c r="M223" s="283"/>
      <c r="N223" s="283"/>
    </row>
    <row r="224" spans="7:14" s="63" customFormat="1" ht="15">
      <c r="G224" s="283"/>
      <c r="H224" s="283"/>
      <c r="I224" s="283"/>
      <c r="J224" s="283"/>
      <c r="K224" s="298"/>
      <c r="L224" s="283"/>
      <c r="M224" s="283"/>
      <c r="N224" s="283"/>
    </row>
    <row r="225" spans="7:14" s="63" customFormat="1" ht="15">
      <c r="G225" s="283"/>
      <c r="H225" s="283"/>
      <c r="I225" s="283"/>
      <c r="J225" s="283"/>
      <c r="K225" s="298"/>
      <c r="L225" s="283"/>
      <c r="M225" s="283"/>
      <c r="N225" s="283"/>
    </row>
    <row r="226" spans="7:14" s="63" customFormat="1" ht="15">
      <c r="G226" s="283"/>
      <c r="H226" s="283"/>
      <c r="I226" s="283"/>
      <c r="J226" s="283"/>
      <c r="K226" s="298"/>
      <c r="L226" s="283"/>
      <c r="M226" s="283"/>
      <c r="N226" s="283"/>
    </row>
    <row r="227" spans="7:14" s="63" customFormat="1" ht="15">
      <c r="G227" s="283"/>
      <c r="H227" s="283"/>
      <c r="I227" s="283"/>
      <c r="J227" s="283"/>
      <c r="K227" s="298"/>
      <c r="L227" s="283"/>
      <c r="M227" s="283"/>
      <c r="N227" s="283"/>
    </row>
    <row r="228" spans="7:14" s="63" customFormat="1" ht="15">
      <c r="G228" s="283"/>
      <c r="H228" s="283"/>
      <c r="I228" s="283"/>
      <c r="J228" s="283"/>
      <c r="K228" s="298"/>
      <c r="L228" s="283"/>
      <c r="M228" s="283"/>
      <c r="N228" s="283"/>
    </row>
    <row r="229" spans="7:14" s="63" customFormat="1" ht="15">
      <c r="G229" s="283"/>
      <c r="H229" s="283"/>
      <c r="I229" s="283"/>
      <c r="J229" s="283"/>
      <c r="K229" s="298"/>
      <c r="L229" s="283"/>
      <c r="M229" s="283"/>
      <c r="N229" s="283"/>
    </row>
    <row r="230" spans="7:14" s="63" customFormat="1" ht="15">
      <c r="G230" s="283"/>
      <c r="H230" s="283"/>
      <c r="I230" s="283"/>
      <c r="J230" s="283"/>
      <c r="K230" s="298"/>
      <c r="L230" s="283"/>
      <c r="M230" s="283"/>
      <c r="N230" s="283"/>
    </row>
    <row r="231" spans="7:14" s="63" customFormat="1" ht="15">
      <c r="G231" s="283"/>
      <c r="H231" s="283"/>
      <c r="I231" s="283"/>
      <c r="J231" s="283"/>
      <c r="K231" s="298"/>
      <c r="L231" s="283"/>
      <c r="M231" s="283"/>
      <c r="N231" s="283"/>
    </row>
    <row r="232" spans="7:14" s="63" customFormat="1" ht="15">
      <c r="G232" s="283"/>
      <c r="H232" s="283"/>
      <c r="I232" s="283"/>
      <c r="J232" s="283"/>
      <c r="K232" s="298"/>
      <c r="L232" s="283"/>
      <c r="M232" s="283"/>
      <c r="N232" s="283"/>
    </row>
    <row r="233" spans="7:14" s="63" customFormat="1" ht="15">
      <c r="G233" s="283"/>
      <c r="H233" s="283"/>
      <c r="I233" s="283"/>
      <c r="J233" s="283"/>
      <c r="K233" s="298"/>
      <c r="L233" s="283"/>
      <c r="M233" s="283"/>
      <c r="N233" s="283"/>
    </row>
    <row r="234" spans="7:14" s="63" customFormat="1" ht="15">
      <c r="G234" s="283"/>
      <c r="H234" s="283"/>
      <c r="I234" s="283"/>
      <c r="J234" s="283"/>
      <c r="K234" s="298"/>
      <c r="L234" s="283"/>
      <c r="M234" s="283"/>
      <c r="N234" s="283"/>
    </row>
    <row r="235" spans="7:14" s="63" customFormat="1" ht="15">
      <c r="G235" s="283"/>
      <c r="H235" s="283"/>
      <c r="I235" s="283"/>
      <c r="J235" s="283"/>
      <c r="K235" s="298"/>
      <c r="L235" s="283"/>
      <c r="M235" s="283"/>
      <c r="N235" s="283"/>
    </row>
    <row r="236" spans="7:14" s="63" customFormat="1" ht="15">
      <c r="G236" s="283"/>
      <c r="H236" s="283"/>
      <c r="I236" s="283"/>
      <c r="J236" s="283"/>
      <c r="K236" s="298"/>
      <c r="L236" s="283"/>
      <c r="M236" s="283"/>
      <c r="N236" s="283"/>
    </row>
    <row r="237" spans="7:14" s="63" customFormat="1" ht="15">
      <c r="G237" s="283"/>
      <c r="H237" s="283"/>
      <c r="I237" s="283"/>
      <c r="J237" s="283"/>
      <c r="K237" s="298"/>
      <c r="L237" s="283"/>
      <c r="M237" s="283"/>
      <c r="N237" s="283"/>
    </row>
    <row r="238" spans="7:14" s="63" customFormat="1" ht="15">
      <c r="G238" s="283"/>
      <c r="H238" s="283"/>
      <c r="I238" s="283"/>
      <c r="J238" s="283"/>
      <c r="K238" s="298"/>
      <c r="L238" s="283"/>
      <c r="M238" s="283"/>
      <c r="N238" s="283"/>
    </row>
    <row r="239" spans="7:14" s="63" customFormat="1" ht="15">
      <c r="G239" s="283"/>
      <c r="H239" s="283"/>
      <c r="I239" s="283"/>
      <c r="J239" s="283"/>
      <c r="K239" s="298"/>
      <c r="L239" s="283"/>
      <c r="M239" s="283"/>
      <c r="N239" s="283"/>
    </row>
    <row r="240" spans="7:14" s="63" customFormat="1" ht="15">
      <c r="G240" s="283"/>
      <c r="H240" s="283"/>
      <c r="I240" s="283"/>
      <c r="J240" s="283"/>
      <c r="K240" s="298"/>
      <c r="L240" s="283"/>
      <c r="M240" s="283"/>
      <c r="N240" s="283"/>
    </row>
    <row r="241" spans="7:14" s="63" customFormat="1" ht="15">
      <c r="G241" s="283"/>
      <c r="H241" s="283"/>
      <c r="I241" s="283"/>
      <c r="J241" s="283"/>
      <c r="K241" s="298"/>
      <c r="L241" s="283"/>
      <c r="M241" s="283"/>
      <c r="N241" s="283"/>
    </row>
    <row r="242" spans="7:14" s="63" customFormat="1" ht="15">
      <c r="G242" s="283"/>
      <c r="H242" s="283"/>
      <c r="I242" s="283"/>
      <c r="J242" s="283"/>
      <c r="K242" s="298"/>
      <c r="L242" s="283"/>
      <c r="M242" s="283"/>
      <c r="N242" s="283"/>
    </row>
    <row r="243" spans="7:14" s="63" customFormat="1" ht="15">
      <c r="G243" s="283"/>
      <c r="H243" s="283"/>
      <c r="I243" s="283"/>
      <c r="J243" s="283"/>
      <c r="K243" s="298"/>
      <c r="L243" s="283"/>
      <c r="M243" s="283"/>
      <c r="N243" s="283"/>
    </row>
    <row r="244" spans="7:14" s="63" customFormat="1" ht="15">
      <c r="G244" s="283"/>
      <c r="H244" s="283"/>
      <c r="I244" s="283"/>
      <c r="J244" s="283"/>
      <c r="K244" s="298"/>
      <c r="L244" s="283"/>
      <c r="M244" s="283"/>
      <c r="N244" s="283"/>
    </row>
    <row r="245" spans="7:14" s="63" customFormat="1" ht="15">
      <c r="G245" s="283"/>
      <c r="H245" s="283"/>
      <c r="I245" s="283"/>
      <c r="J245" s="283"/>
      <c r="K245" s="298"/>
      <c r="L245" s="283"/>
      <c r="M245" s="283"/>
      <c r="N245" s="283"/>
    </row>
    <row r="246" spans="7:14" s="63" customFormat="1" ht="15">
      <c r="G246" s="283"/>
      <c r="H246" s="283"/>
      <c r="I246" s="283"/>
      <c r="J246" s="283"/>
      <c r="K246" s="298"/>
      <c r="L246" s="283"/>
      <c r="M246" s="283"/>
      <c r="N246" s="283"/>
    </row>
    <row r="247" spans="7:14" s="63" customFormat="1" ht="15">
      <c r="G247" s="283"/>
      <c r="H247" s="283"/>
      <c r="I247" s="283"/>
      <c r="J247" s="283"/>
      <c r="K247" s="298"/>
      <c r="L247" s="283"/>
      <c r="M247" s="283"/>
      <c r="N247" s="283"/>
    </row>
    <row r="248" spans="7:14" s="63" customFormat="1" ht="15">
      <c r="G248" s="283"/>
      <c r="H248" s="283"/>
      <c r="I248" s="283"/>
      <c r="J248" s="283"/>
      <c r="K248" s="298"/>
      <c r="L248" s="283"/>
      <c r="M248" s="283"/>
      <c r="N248" s="283"/>
    </row>
    <row r="249" spans="7:14" s="63" customFormat="1" ht="15">
      <c r="G249" s="283"/>
      <c r="H249" s="283"/>
      <c r="I249" s="283"/>
      <c r="J249" s="283"/>
      <c r="K249" s="298"/>
      <c r="L249" s="283"/>
      <c r="M249" s="283"/>
      <c r="N249" s="283"/>
    </row>
    <row r="250" spans="7:14" s="63" customFormat="1" ht="15">
      <c r="G250" s="283"/>
      <c r="H250" s="283"/>
      <c r="I250" s="283"/>
      <c r="J250" s="283"/>
      <c r="K250" s="298"/>
      <c r="L250" s="283"/>
      <c r="M250" s="283"/>
      <c r="N250" s="283"/>
    </row>
    <row r="251" spans="7:14" s="63" customFormat="1" ht="15">
      <c r="G251" s="283"/>
      <c r="H251" s="283"/>
      <c r="I251" s="283"/>
      <c r="J251" s="283"/>
      <c r="K251" s="298"/>
      <c r="L251" s="283"/>
      <c r="M251" s="283"/>
      <c r="N251" s="283"/>
    </row>
    <row r="252" spans="7:14" s="63" customFormat="1" ht="15">
      <c r="G252" s="283"/>
      <c r="H252" s="283"/>
      <c r="I252" s="283"/>
      <c r="J252" s="283"/>
      <c r="K252" s="298"/>
      <c r="L252" s="283"/>
      <c r="M252" s="283"/>
      <c r="N252" s="283"/>
    </row>
    <row r="253" spans="7:14" s="63" customFormat="1" ht="15">
      <c r="G253" s="283"/>
      <c r="H253" s="283"/>
      <c r="I253" s="283"/>
      <c r="J253" s="283"/>
      <c r="K253" s="298"/>
      <c r="L253" s="283"/>
      <c r="M253" s="283"/>
      <c r="N253" s="283"/>
    </row>
    <row r="254" spans="7:14" s="63" customFormat="1" ht="15">
      <c r="G254" s="283"/>
      <c r="H254" s="283"/>
      <c r="I254" s="283"/>
      <c r="J254" s="283"/>
      <c r="K254" s="298"/>
      <c r="L254" s="283"/>
      <c r="M254" s="283"/>
      <c r="N254" s="283"/>
    </row>
    <row r="255" spans="7:14" s="63" customFormat="1" ht="15">
      <c r="G255" s="283"/>
      <c r="H255" s="283"/>
      <c r="I255" s="283"/>
      <c r="J255" s="283"/>
      <c r="K255" s="298"/>
      <c r="L255" s="283"/>
      <c r="M255" s="283"/>
      <c r="N255" s="283"/>
    </row>
    <row r="256" spans="7:14" s="63" customFormat="1" ht="15">
      <c r="G256" s="283"/>
      <c r="H256" s="283"/>
      <c r="I256" s="283"/>
      <c r="J256" s="283"/>
      <c r="K256" s="298"/>
      <c r="L256" s="283"/>
      <c r="M256" s="283"/>
      <c r="N256" s="283"/>
    </row>
    <row r="257" spans="7:14" s="63" customFormat="1" ht="15">
      <c r="G257" s="283"/>
      <c r="H257" s="283"/>
      <c r="I257" s="283"/>
      <c r="J257" s="283"/>
      <c r="K257" s="298"/>
      <c r="L257" s="283"/>
      <c r="M257" s="283"/>
      <c r="N257" s="283"/>
    </row>
    <row r="258" spans="7:14" s="63" customFormat="1" ht="15">
      <c r="G258" s="283"/>
      <c r="H258" s="283"/>
      <c r="I258" s="283"/>
      <c r="J258" s="283"/>
      <c r="K258" s="298"/>
      <c r="L258" s="283"/>
      <c r="M258" s="283"/>
      <c r="N258" s="283"/>
    </row>
    <row r="259" spans="7:14" s="63" customFormat="1" ht="15">
      <c r="G259" s="283"/>
      <c r="H259" s="283"/>
      <c r="I259" s="283"/>
      <c r="J259" s="283"/>
      <c r="K259" s="298"/>
      <c r="L259" s="283"/>
      <c r="M259" s="283"/>
      <c r="N259" s="283"/>
    </row>
    <row r="260" spans="7:14" s="63" customFormat="1" ht="15">
      <c r="G260" s="283"/>
      <c r="H260" s="283"/>
      <c r="I260" s="283"/>
      <c r="J260" s="283"/>
      <c r="K260" s="298"/>
      <c r="L260" s="283"/>
      <c r="M260" s="283"/>
      <c r="N260" s="283"/>
    </row>
    <row r="261" spans="7:14" s="63" customFormat="1" ht="15">
      <c r="G261" s="283"/>
      <c r="H261" s="283"/>
      <c r="I261" s="283"/>
      <c r="J261" s="283"/>
      <c r="K261" s="298"/>
      <c r="L261" s="283"/>
      <c r="M261" s="283"/>
      <c r="N261" s="283"/>
    </row>
    <row r="262" spans="7:14" s="63" customFormat="1" ht="15">
      <c r="G262" s="283"/>
      <c r="H262" s="283"/>
      <c r="I262" s="283"/>
      <c r="J262" s="283"/>
      <c r="K262" s="298"/>
      <c r="L262" s="283"/>
      <c r="M262" s="283"/>
      <c r="N262" s="283"/>
    </row>
    <row r="263" spans="7:14" s="63" customFormat="1" ht="15">
      <c r="G263" s="283"/>
      <c r="H263" s="283"/>
      <c r="I263" s="283"/>
      <c r="J263" s="283"/>
      <c r="K263" s="298"/>
      <c r="L263" s="283"/>
      <c r="M263" s="283"/>
      <c r="N263" s="283"/>
    </row>
    <row r="264" spans="7:14" s="63" customFormat="1" ht="15">
      <c r="G264" s="283"/>
      <c r="H264" s="283"/>
      <c r="I264" s="283"/>
      <c r="J264" s="283"/>
      <c r="K264" s="298"/>
      <c r="L264" s="283"/>
      <c r="M264" s="283"/>
      <c r="N264" s="283"/>
    </row>
    <row r="265" spans="7:14" s="63" customFormat="1" ht="15">
      <c r="G265" s="283"/>
      <c r="H265" s="283"/>
      <c r="I265" s="283"/>
      <c r="J265" s="283"/>
      <c r="K265" s="298"/>
      <c r="L265" s="283"/>
      <c r="M265" s="283"/>
      <c r="N265" s="283"/>
    </row>
    <row r="266" spans="7:14" s="63" customFormat="1" ht="15">
      <c r="G266" s="283"/>
      <c r="H266" s="283"/>
      <c r="I266" s="283"/>
      <c r="J266" s="283"/>
      <c r="K266" s="298"/>
      <c r="L266" s="283"/>
      <c r="M266" s="283"/>
      <c r="N266" s="283"/>
    </row>
    <row r="267" spans="7:14" s="63" customFormat="1" ht="15">
      <c r="G267" s="283"/>
      <c r="H267" s="283"/>
      <c r="I267" s="283"/>
      <c r="J267" s="283"/>
      <c r="K267" s="298"/>
      <c r="L267" s="283"/>
      <c r="M267" s="283"/>
      <c r="N267" s="283"/>
    </row>
    <row r="268" spans="7:14" s="63" customFormat="1" ht="15">
      <c r="G268" s="283"/>
      <c r="H268" s="283"/>
      <c r="I268" s="283"/>
      <c r="J268" s="283"/>
      <c r="K268" s="298"/>
      <c r="L268" s="283"/>
      <c r="M268" s="283"/>
      <c r="N268" s="283"/>
    </row>
    <row r="269" spans="7:14" s="63" customFormat="1" ht="15">
      <c r="G269" s="283"/>
      <c r="H269" s="283"/>
      <c r="I269" s="283"/>
      <c r="J269" s="283"/>
      <c r="K269" s="298"/>
      <c r="L269" s="283"/>
      <c r="M269" s="283"/>
      <c r="N269" s="283"/>
    </row>
    <row r="270" spans="7:14" s="63" customFormat="1" ht="15">
      <c r="G270" s="283"/>
      <c r="H270" s="283"/>
      <c r="I270" s="283"/>
      <c r="J270" s="283"/>
      <c r="K270" s="298"/>
      <c r="L270" s="283"/>
      <c r="M270" s="283"/>
      <c r="N270" s="283"/>
    </row>
    <row r="271" spans="7:14" s="63" customFormat="1" ht="15">
      <c r="G271" s="283"/>
      <c r="H271" s="283"/>
      <c r="I271" s="283"/>
      <c r="J271" s="283"/>
      <c r="K271" s="298"/>
      <c r="L271" s="283"/>
      <c r="M271" s="283"/>
      <c r="N271" s="283"/>
    </row>
    <row r="272" spans="7:14" s="63" customFormat="1" ht="15">
      <c r="G272" s="283"/>
      <c r="H272" s="283"/>
      <c r="I272" s="283"/>
      <c r="J272" s="283"/>
      <c r="K272" s="298"/>
      <c r="L272" s="283"/>
      <c r="M272" s="283"/>
      <c r="N272" s="283"/>
    </row>
    <row r="273" spans="7:14" s="63" customFormat="1" ht="15">
      <c r="G273" s="283"/>
      <c r="H273" s="283"/>
      <c r="I273" s="283"/>
      <c r="J273" s="283"/>
      <c r="K273" s="298"/>
      <c r="L273" s="283"/>
      <c r="M273" s="283"/>
      <c r="N273" s="283"/>
    </row>
    <row r="274" spans="7:14" s="63" customFormat="1" ht="15">
      <c r="G274" s="283"/>
      <c r="H274" s="283"/>
      <c r="I274" s="283"/>
      <c r="J274" s="283"/>
      <c r="K274" s="298"/>
      <c r="L274" s="283"/>
      <c r="M274" s="283"/>
      <c r="N274" s="283"/>
    </row>
    <row r="275" spans="7:14" s="63" customFormat="1" ht="15">
      <c r="G275" s="283"/>
      <c r="H275" s="283"/>
      <c r="I275" s="283"/>
      <c r="J275" s="283"/>
      <c r="K275" s="298"/>
      <c r="L275" s="283"/>
      <c r="M275" s="283"/>
      <c r="N275" s="283"/>
    </row>
    <row r="276" spans="7:14" s="63" customFormat="1" ht="15">
      <c r="G276" s="283"/>
      <c r="H276" s="283"/>
      <c r="I276" s="283"/>
      <c r="J276" s="283"/>
      <c r="K276" s="298"/>
      <c r="L276" s="283"/>
      <c r="M276" s="283"/>
      <c r="N276" s="283"/>
    </row>
    <row r="277" spans="7:14" s="63" customFormat="1" ht="15">
      <c r="G277" s="283"/>
      <c r="H277" s="283"/>
      <c r="I277" s="283"/>
      <c r="J277" s="283"/>
      <c r="K277" s="298"/>
      <c r="L277" s="283"/>
      <c r="M277" s="283"/>
      <c r="N277" s="283"/>
    </row>
    <row r="278" spans="7:14" s="63" customFormat="1" ht="15">
      <c r="G278" s="283"/>
      <c r="H278" s="283"/>
      <c r="I278" s="283"/>
      <c r="J278" s="283"/>
      <c r="K278" s="298"/>
      <c r="L278" s="283"/>
      <c r="M278" s="283"/>
      <c r="N278" s="283"/>
    </row>
    <row r="279" spans="7:14" s="63" customFormat="1" ht="15">
      <c r="G279" s="283"/>
      <c r="H279" s="283"/>
      <c r="I279" s="283"/>
      <c r="J279" s="283"/>
      <c r="K279" s="298"/>
      <c r="L279" s="283"/>
      <c r="M279" s="283"/>
      <c r="N279" s="283"/>
    </row>
    <row r="280" spans="7:14" s="63" customFormat="1" ht="15">
      <c r="G280" s="283"/>
      <c r="H280" s="283"/>
      <c r="I280" s="283"/>
      <c r="J280" s="283"/>
      <c r="K280" s="298"/>
      <c r="L280" s="283"/>
      <c r="M280" s="283"/>
      <c r="N280" s="283"/>
    </row>
    <row r="281" spans="7:14" s="63" customFormat="1" ht="15">
      <c r="G281" s="283"/>
      <c r="H281" s="283"/>
      <c r="I281" s="283"/>
      <c r="J281" s="283"/>
      <c r="K281" s="298"/>
      <c r="L281" s="283"/>
      <c r="M281" s="283"/>
      <c r="N281" s="283"/>
    </row>
    <row r="282" spans="7:14" s="63" customFormat="1" ht="15">
      <c r="G282" s="283"/>
      <c r="H282" s="283"/>
      <c r="I282" s="283"/>
      <c r="J282" s="283"/>
      <c r="K282" s="298"/>
      <c r="L282" s="283"/>
      <c r="M282" s="283"/>
      <c r="N282" s="283"/>
    </row>
    <row r="283" spans="7:14" s="63" customFormat="1" ht="15">
      <c r="G283" s="283"/>
      <c r="H283" s="283"/>
      <c r="I283" s="283"/>
      <c r="J283" s="283"/>
      <c r="K283" s="298"/>
      <c r="L283" s="283"/>
      <c r="M283" s="283"/>
      <c r="N283" s="283"/>
    </row>
    <row r="284" spans="7:14" s="63" customFormat="1" ht="15">
      <c r="G284" s="283"/>
      <c r="H284" s="283"/>
      <c r="I284" s="283"/>
      <c r="J284" s="283"/>
      <c r="K284" s="298"/>
      <c r="L284" s="283"/>
      <c r="M284" s="283"/>
      <c r="N284" s="283"/>
    </row>
    <row r="285" spans="7:14" s="63" customFormat="1" ht="15">
      <c r="G285" s="283"/>
      <c r="H285" s="283"/>
      <c r="I285" s="283"/>
      <c r="J285" s="283"/>
      <c r="K285" s="298"/>
      <c r="L285" s="283"/>
      <c r="M285" s="283"/>
      <c r="N285" s="283"/>
    </row>
    <row r="286" spans="7:14" s="63" customFormat="1" ht="15">
      <c r="G286" s="283"/>
      <c r="H286" s="283"/>
      <c r="I286" s="283"/>
      <c r="J286" s="283"/>
      <c r="K286" s="298"/>
      <c r="L286" s="283"/>
      <c r="M286" s="283"/>
      <c r="N286" s="283"/>
    </row>
    <row r="287" spans="7:14" s="63" customFormat="1" ht="15">
      <c r="G287" s="283"/>
      <c r="H287" s="283"/>
      <c r="I287" s="283"/>
      <c r="J287" s="283"/>
      <c r="K287" s="298"/>
      <c r="L287" s="283"/>
      <c r="M287" s="283"/>
      <c r="N287" s="283"/>
    </row>
    <row r="288" spans="7:14" s="63" customFormat="1" ht="15">
      <c r="G288" s="283"/>
      <c r="H288" s="283"/>
      <c r="I288" s="283"/>
      <c r="J288" s="283"/>
      <c r="K288" s="298"/>
      <c r="L288" s="283"/>
      <c r="M288" s="283"/>
      <c r="N288" s="283"/>
    </row>
    <row r="289" spans="7:14" s="63" customFormat="1" ht="15">
      <c r="G289" s="283"/>
      <c r="H289" s="283"/>
      <c r="I289" s="283"/>
      <c r="J289" s="283"/>
      <c r="K289" s="298"/>
      <c r="L289" s="283"/>
      <c r="M289" s="283"/>
      <c r="N289" s="283"/>
    </row>
    <row r="290" spans="7:14" s="63" customFormat="1" ht="15">
      <c r="G290" s="283"/>
      <c r="H290" s="283"/>
      <c r="I290" s="283"/>
      <c r="J290" s="283"/>
      <c r="K290" s="298"/>
      <c r="L290" s="283"/>
      <c r="M290" s="283"/>
      <c r="N290" s="283"/>
    </row>
    <row r="291" spans="7:14" s="63" customFormat="1" ht="15">
      <c r="G291" s="283"/>
      <c r="H291" s="283"/>
      <c r="I291" s="283"/>
      <c r="J291" s="283"/>
      <c r="K291" s="298"/>
      <c r="L291" s="283"/>
      <c r="M291" s="283"/>
      <c r="N291" s="283"/>
    </row>
    <row r="292" spans="7:14" s="63" customFormat="1" ht="15">
      <c r="G292" s="283"/>
      <c r="H292" s="283"/>
      <c r="I292" s="283"/>
      <c r="J292" s="283"/>
      <c r="K292" s="298"/>
      <c r="L292" s="283"/>
      <c r="M292" s="283"/>
      <c r="N292" s="283"/>
    </row>
    <row r="293" spans="7:14" s="63" customFormat="1" ht="15">
      <c r="G293" s="283"/>
      <c r="H293" s="283"/>
      <c r="I293" s="283"/>
      <c r="J293" s="283"/>
      <c r="K293" s="298"/>
      <c r="L293" s="283"/>
      <c r="M293" s="283"/>
      <c r="N293" s="283"/>
    </row>
    <row r="294" spans="7:14" s="63" customFormat="1" ht="15">
      <c r="G294" s="283"/>
      <c r="H294" s="283"/>
      <c r="I294" s="283"/>
      <c r="J294" s="283"/>
      <c r="K294" s="298"/>
      <c r="L294" s="283"/>
      <c r="M294" s="283"/>
      <c r="N294" s="283"/>
    </row>
    <row r="295" spans="7:14" s="63" customFormat="1" ht="15">
      <c r="G295" s="283"/>
      <c r="H295" s="283"/>
      <c r="I295" s="283"/>
      <c r="J295" s="283"/>
      <c r="K295" s="298"/>
      <c r="L295" s="283"/>
      <c r="M295" s="283"/>
      <c r="N295" s="283"/>
    </row>
    <row r="296" spans="7:14" s="63" customFormat="1" ht="15">
      <c r="G296" s="283"/>
      <c r="H296" s="283"/>
      <c r="I296" s="283"/>
      <c r="J296" s="283"/>
      <c r="K296" s="298"/>
      <c r="L296" s="283"/>
      <c r="M296" s="283"/>
      <c r="N296" s="283"/>
    </row>
    <row r="297" spans="7:14" s="63" customFormat="1" ht="15">
      <c r="G297" s="283"/>
      <c r="H297" s="283"/>
      <c r="I297" s="283"/>
      <c r="J297" s="283"/>
      <c r="K297" s="298"/>
      <c r="L297" s="283"/>
      <c r="M297" s="283"/>
      <c r="N297" s="283"/>
    </row>
    <row r="298" spans="7:14" s="63" customFormat="1" ht="15">
      <c r="G298" s="283"/>
      <c r="H298" s="283"/>
      <c r="I298" s="283"/>
      <c r="J298" s="283"/>
      <c r="K298" s="298"/>
      <c r="L298" s="283"/>
      <c r="M298" s="283"/>
      <c r="N298" s="283"/>
    </row>
    <row r="299" spans="7:14" s="63" customFormat="1" ht="15">
      <c r="G299" s="283"/>
      <c r="H299" s="283"/>
      <c r="I299" s="283"/>
      <c r="J299" s="283"/>
      <c r="K299" s="298"/>
      <c r="L299" s="283"/>
      <c r="M299" s="283"/>
      <c r="N299" s="283"/>
    </row>
    <row r="300" spans="7:14" s="63" customFormat="1" ht="15">
      <c r="G300" s="283"/>
      <c r="H300" s="283"/>
      <c r="I300" s="283"/>
      <c r="J300" s="283"/>
      <c r="K300" s="298"/>
      <c r="L300" s="283"/>
      <c r="M300" s="283"/>
      <c r="N300" s="283"/>
    </row>
    <row r="301" spans="7:14" s="63" customFormat="1" ht="15">
      <c r="G301" s="283"/>
      <c r="H301" s="283"/>
      <c r="I301" s="283"/>
      <c r="J301" s="283"/>
      <c r="K301" s="298"/>
      <c r="L301" s="283"/>
      <c r="M301" s="283"/>
      <c r="N301" s="283"/>
    </row>
    <row r="302" spans="7:14" s="63" customFormat="1" ht="15">
      <c r="G302" s="283"/>
      <c r="H302" s="283"/>
      <c r="I302" s="283"/>
      <c r="J302" s="283"/>
      <c r="K302" s="298"/>
      <c r="L302" s="283"/>
      <c r="M302" s="283"/>
      <c r="N302" s="283"/>
    </row>
    <row r="303" spans="7:14" s="63" customFormat="1" ht="15">
      <c r="G303" s="283"/>
      <c r="H303" s="283"/>
      <c r="I303" s="283"/>
      <c r="J303" s="283"/>
      <c r="K303" s="298"/>
      <c r="L303" s="283"/>
      <c r="M303" s="283"/>
      <c r="N303" s="283"/>
    </row>
    <row r="304" spans="7:14" s="63" customFormat="1" ht="15">
      <c r="G304" s="283"/>
      <c r="H304" s="283"/>
      <c r="I304" s="283"/>
      <c r="J304" s="283"/>
      <c r="K304" s="298"/>
      <c r="L304" s="283"/>
      <c r="M304" s="283"/>
      <c r="N304" s="283"/>
    </row>
    <row r="305" spans="7:14" s="63" customFormat="1" ht="15">
      <c r="G305" s="283"/>
      <c r="H305" s="283"/>
      <c r="I305" s="283"/>
      <c r="J305" s="283"/>
      <c r="K305" s="298"/>
      <c r="L305" s="283"/>
      <c r="M305" s="283"/>
      <c r="N305" s="283"/>
    </row>
    <row r="306" spans="7:14" s="63" customFormat="1" ht="15">
      <c r="G306" s="283"/>
      <c r="H306" s="283"/>
      <c r="I306" s="283"/>
      <c r="J306" s="283"/>
      <c r="K306" s="298"/>
      <c r="L306" s="283"/>
      <c r="M306" s="283"/>
      <c r="N306" s="283"/>
    </row>
    <row r="307" spans="7:14" s="63" customFormat="1" ht="15">
      <c r="G307" s="283"/>
      <c r="H307" s="283"/>
      <c r="I307" s="283"/>
      <c r="J307" s="283"/>
      <c r="K307" s="298"/>
      <c r="L307" s="283"/>
      <c r="M307" s="283"/>
      <c r="N307" s="283"/>
    </row>
    <row r="308" spans="7:14" s="63" customFormat="1" ht="15">
      <c r="G308" s="283"/>
      <c r="H308" s="283"/>
      <c r="I308" s="283"/>
      <c r="J308" s="283"/>
      <c r="K308" s="298"/>
      <c r="L308" s="283"/>
      <c r="M308" s="283"/>
      <c r="N308" s="283"/>
    </row>
    <row r="309" spans="7:14" s="63" customFormat="1" ht="15">
      <c r="G309" s="283"/>
      <c r="H309" s="283"/>
      <c r="I309" s="283"/>
      <c r="J309" s="283"/>
      <c r="K309" s="298"/>
      <c r="L309" s="283"/>
      <c r="M309" s="283"/>
      <c r="N309" s="283"/>
    </row>
    <row r="310" spans="7:14" s="63" customFormat="1" ht="15">
      <c r="G310" s="283"/>
      <c r="H310" s="283"/>
      <c r="I310" s="283"/>
      <c r="J310" s="283"/>
      <c r="K310" s="298"/>
      <c r="L310" s="283"/>
      <c r="M310" s="283"/>
      <c r="N310" s="283"/>
    </row>
    <row r="311" spans="7:14" s="63" customFormat="1" ht="15">
      <c r="G311" s="283"/>
      <c r="H311" s="283"/>
      <c r="I311" s="283"/>
      <c r="J311" s="283"/>
      <c r="K311" s="298"/>
      <c r="L311" s="283"/>
      <c r="M311" s="283"/>
      <c r="N311" s="283"/>
    </row>
    <row r="312" spans="7:14" s="63" customFormat="1" ht="15">
      <c r="G312" s="283"/>
      <c r="H312" s="283"/>
      <c r="I312" s="283"/>
      <c r="J312" s="283"/>
      <c r="K312" s="298"/>
      <c r="L312" s="283"/>
      <c r="M312" s="283"/>
      <c r="N312" s="283"/>
    </row>
    <row r="313" spans="7:14" s="63" customFormat="1" ht="15">
      <c r="G313" s="283"/>
      <c r="H313" s="283"/>
      <c r="I313" s="283"/>
      <c r="J313" s="283"/>
      <c r="K313" s="298"/>
      <c r="L313" s="283"/>
      <c r="M313" s="283"/>
      <c r="N313" s="283"/>
    </row>
    <row r="314" spans="7:14" s="63" customFormat="1" ht="15">
      <c r="G314" s="283"/>
      <c r="H314" s="283"/>
      <c r="I314" s="283"/>
      <c r="J314" s="283"/>
      <c r="K314" s="298"/>
      <c r="L314" s="283"/>
      <c r="M314" s="283"/>
      <c r="N314" s="283"/>
    </row>
    <row r="315" spans="7:14" s="63" customFormat="1" ht="15">
      <c r="G315" s="283"/>
      <c r="H315" s="283"/>
      <c r="I315" s="283"/>
      <c r="J315" s="283"/>
      <c r="K315" s="298"/>
      <c r="L315" s="283"/>
      <c r="M315" s="283"/>
      <c r="N315" s="283"/>
    </row>
    <row r="316" spans="7:14" s="63" customFormat="1" ht="15">
      <c r="G316" s="283"/>
      <c r="H316" s="283"/>
      <c r="I316" s="283"/>
      <c r="J316" s="283"/>
      <c r="K316" s="298"/>
      <c r="L316" s="283"/>
      <c r="M316" s="283"/>
      <c r="N316" s="283"/>
    </row>
    <row r="317" spans="7:14" s="63" customFormat="1" ht="15">
      <c r="G317" s="283"/>
      <c r="H317" s="283"/>
      <c r="I317" s="283"/>
      <c r="J317" s="283"/>
      <c r="K317" s="298"/>
      <c r="L317" s="283"/>
      <c r="M317" s="283"/>
      <c r="N317" s="283"/>
    </row>
    <row r="318" spans="7:14" s="63" customFormat="1" ht="15">
      <c r="G318" s="283"/>
      <c r="H318" s="283"/>
      <c r="I318" s="283"/>
      <c r="J318" s="283"/>
      <c r="K318" s="298"/>
      <c r="L318" s="283"/>
      <c r="M318" s="283"/>
      <c r="N318" s="283"/>
    </row>
    <row r="319" spans="7:14" s="63" customFormat="1" ht="15">
      <c r="G319" s="283"/>
      <c r="H319" s="283"/>
      <c r="I319" s="283"/>
      <c r="J319" s="283"/>
      <c r="K319" s="298"/>
      <c r="L319" s="283"/>
      <c r="M319" s="283"/>
      <c r="N319" s="283"/>
    </row>
    <row r="320" spans="7:14" s="63" customFormat="1" ht="15">
      <c r="G320" s="283"/>
      <c r="H320" s="283"/>
      <c r="I320" s="283"/>
      <c r="J320" s="283"/>
      <c r="K320" s="298"/>
      <c r="L320" s="283"/>
      <c r="M320" s="283"/>
      <c r="N320" s="283"/>
    </row>
    <row r="321" spans="7:14" s="63" customFormat="1" ht="15">
      <c r="G321" s="283"/>
      <c r="H321" s="283"/>
      <c r="I321" s="283"/>
      <c r="J321" s="283"/>
      <c r="K321" s="298"/>
      <c r="L321" s="283"/>
      <c r="M321" s="283"/>
      <c r="N321" s="283"/>
    </row>
    <row r="322" spans="7:14" s="63" customFormat="1" ht="15">
      <c r="G322" s="283"/>
      <c r="H322" s="283"/>
      <c r="I322" s="283"/>
      <c r="J322" s="283"/>
      <c r="K322" s="298"/>
      <c r="L322" s="283"/>
      <c r="M322" s="283"/>
      <c r="N322" s="283"/>
    </row>
    <row r="323" spans="7:14" s="63" customFormat="1" ht="15">
      <c r="G323" s="283"/>
      <c r="H323" s="283"/>
      <c r="I323" s="283"/>
      <c r="J323" s="283"/>
      <c r="K323" s="298"/>
      <c r="L323" s="283"/>
      <c r="M323" s="283"/>
      <c r="N323" s="283"/>
    </row>
    <row r="324" spans="7:14" s="63" customFormat="1" ht="15">
      <c r="G324" s="283"/>
      <c r="H324" s="283"/>
      <c r="I324" s="283"/>
      <c r="J324" s="283"/>
      <c r="K324" s="298"/>
      <c r="L324" s="283"/>
      <c r="M324" s="283"/>
      <c r="N324" s="283"/>
    </row>
    <row r="325" spans="7:14" s="63" customFormat="1" ht="15">
      <c r="G325" s="283"/>
      <c r="H325" s="283"/>
      <c r="I325" s="283"/>
      <c r="J325" s="283"/>
      <c r="K325" s="298"/>
      <c r="L325" s="283"/>
      <c r="M325" s="283"/>
      <c r="N325" s="283"/>
    </row>
    <row r="326" spans="7:14" s="63" customFormat="1" ht="15">
      <c r="G326" s="283"/>
      <c r="H326" s="283"/>
      <c r="I326" s="283"/>
      <c r="J326" s="283"/>
      <c r="K326" s="298"/>
      <c r="L326" s="283"/>
      <c r="M326" s="283"/>
      <c r="N326" s="283"/>
    </row>
    <row r="327" spans="7:14" s="63" customFormat="1" ht="15">
      <c r="G327" s="283"/>
      <c r="H327" s="283"/>
      <c r="I327" s="283"/>
      <c r="J327" s="283"/>
      <c r="K327" s="298"/>
      <c r="L327" s="283"/>
      <c r="M327" s="283"/>
      <c r="N327" s="283"/>
    </row>
    <row r="328" spans="7:14" s="63" customFormat="1" ht="15">
      <c r="G328" s="283"/>
      <c r="H328" s="283"/>
      <c r="I328" s="283"/>
      <c r="J328" s="283"/>
      <c r="K328" s="298"/>
      <c r="L328" s="283"/>
      <c r="M328" s="283"/>
      <c r="N328" s="283"/>
    </row>
    <row r="329" spans="7:14" s="63" customFormat="1" ht="15">
      <c r="G329" s="283"/>
      <c r="H329" s="283"/>
      <c r="I329" s="283"/>
      <c r="J329" s="283"/>
      <c r="K329" s="298"/>
      <c r="L329" s="283"/>
      <c r="M329" s="283"/>
      <c r="N329" s="283"/>
    </row>
    <row r="330" spans="7:14" s="63" customFormat="1" ht="15">
      <c r="G330" s="283"/>
      <c r="H330" s="283"/>
      <c r="I330" s="283"/>
      <c r="J330" s="283"/>
      <c r="K330" s="298"/>
      <c r="L330" s="283"/>
      <c r="M330" s="283"/>
      <c r="N330" s="283"/>
    </row>
    <row r="331" spans="7:14" s="63" customFormat="1" ht="15">
      <c r="G331" s="283"/>
      <c r="H331" s="283"/>
      <c r="I331" s="283"/>
      <c r="J331" s="283"/>
      <c r="K331" s="298"/>
      <c r="L331" s="283"/>
      <c r="M331" s="283"/>
      <c r="N331" s="283"/>
    </row>
    <row r="332" spans="7:14" s="63" customFormat="1" ht="15">
      <c r="G332" s="283"/>
      <c r="H332" s="283"/>
      <c r="I332" s="283"/>
      <c r="J332" s="283"/>
      <c r="K332" s="298"/>
      <c r="L332" s="283"/>
      <c r="M332" s="283"/>
      <c r="N332" s="283"/>
    </row>
    <row r="333" spans="7:14" s="63" customFormat="1" ht="15">
      <c r="G333" s="283"/>
      <c r="H333" s="283"/>
      <c r="I333" s="283"/>
      <c r="J333" s="283"/>
      <c r="K333" s="298"/>
      <c r="L333" s="283"/>
      <c r="M333" s="283"/>
      <c r="N333" s="283"/>
    </row>
    <row r="334" spans="7:14" s="63" customFormat="1" ht="15">
      <c r="G334" s="283"/>
      <c r="H334" s="283"/>
      <c r="I334" s="283"/>
      <c r="J334" s="283"/>
      <c r="K334" s="298"/>
      <c r="L334" s="283"/>
      <c r="M334" s="283"/>
      <c r="N334" s="283"/>
    </row>
    <row r="335" spans="7:14" s="63" customFormat="1" ht="15">
      <c r="G335" s="283"/>
      <c r="H335" s="283"/>
      <c r="I335" s="283"/>
      <c r="J335" s="283"/>
      <c r="K335" s="298"/>
      <c r="L335" s="283"/>
      <c r="M335" s="283"/>
      <c r="N335" s="283"/>
    </row>
    <row r="336" spans="7:14" s="63" customFormat="1" ht="15">
      <c r="G336" s="283"/>
      <c r="H336" s="283"/>
      <c r="I336" s="283"/>
      <c r="J336" s="283"/>
      <c r="K336" s="298"/>
      <c r="L336" s="283"/>
      <c r="M336" s="283"/>
      <c r="N336" s="283"/>
    </row>
    <row r="337" spans="7:14" s="63" customFormat="1" ht="15">
      <c r="G337" s="283"/>
      <c r="H337" s="283"/>
      <c r="I337" s="283"/>
      <c r="J337" s="283"/>
      <c r="K337" s="298"/>
      <c r="L337" s="283"/>
      <c r="M337" s="283"/>
      <c r="N337" s="283"/>
    </row>
    <row r="338" spans="7:14" s="63" customFormat="1" ht="15">
      <c r="G338" s="283"/>
      <c r="H338" s="283"/>
      <c r="I338" s="283"/>
      <c r="J338" s="283"/>
      <c r="K338" s="298"/>
      <c r="L338" s="283"/>
      <c r="M338" s="283"/>
      <c r="N338" s="283"/>
    </row>
    <row r="339" spans="7:14" s="63" customFormat="1" ht="15">
      <c r="G339" s="283"/>
      <c r="H339" s="283"/>
      <c r="I339" s="283"/>
      <c r="J339" s="283"/>
      <c r="K339" s="298"/>
      <c r="L339" s="283"/>
      <c r="M339" s="283"/>
      <c r="N339" s="283"/>
    </row>
    <row r="340" spans="7:14" s="63" customFormat="1" ht="15">
      <c r="G340" s="283"/>
      <c r="H340" s="283"/>
      <c r="I340" s="283"/>
      <c r="J340" s="283"/>
      <c r="K340" s="298"/>
      <c r="L340" s="283"/>
      <c r="M340" s="283"/>
      <c r="N340" s="283"/>
    </row>
    <row r="341" spans="7:14" s="63" customFormat="1" ht="15">
      <c r="G341" s="283"/>
      <c r="H341" s="283"/>
      <c r="I341" s="283"/>
      <c r="J341" s="283"/>
      <c r="K341" s="298"/>
      <c r="L341" s="283"/>
      <c r="M341" s="283"/>
      <c r="N341" s="283"/>
    </row>
    <row r="342" spans="7:14" s="63" customFormat="1" ht="15">
      <c r="G342" s="283"/>
      <c r="H342" s="283"/>
      <c r="I342" s="283"/>
      <c r="J342" s="283"/>
      <c r="K342" s="298"/>
      <c r="L342" s="283"/>
      <c r="M342" s="283"/>
      <c r="N342" s="283"/>
    </row>
    <row r="343" spans="7:14" s="63" customFormat="1" ht="15">
      <c r="G343" s="283"/>
      <c r="H343" s="283"/>
      <c r="I343" s="283"/>
      <c r="J343" s="283"/>
      <c r="K343" s="298"/>
      <c r="L343" s="283"/>
      <c r="M343" s="283"/>
      <c r="N343" s="283"/>
    </row>
    <row r="344" spans="7:14" s="63" customFormat="1" ht="15">
      <c r="G344" s="283"/>
      <c r="H344" s="283"/>
      <c r="I344" s="283"/>
      <c r="J344" s="283"/>
      <c r="K344" s="298"/>
      <c r="L344" s="283"/>
      <c r="M344" s="283"/>
      <c r="N344" s="283"/>
    </row>
    <row r="345" spans="7:14" s="63" customFormat="1" ht="15">
      <c r="G345" s="283"/>
      <c r="H345" s="283"/>
      <c r="I345" s="283"/>
      <c r="J345" s="283"/>
      <c r="K345" s="298"/>
      <c r="L345" s="283"/>
      <c r="M345" s="283"/>
      <c r="N345" s="283"/>
    </row>
    <row r="346" spans="7:14" s="63" customFormat="1" ht="15">
      <c r="G346" s="283"/>
      <c r="H346" s="283"/>
      <c r="I346" s="283"/>
      <c r="J346" s="283"/>
      <c r="K346" s="298"/>
      <c r="L346" s="283"/>
      <c r="M346" s="283"/>
      <c r="N346" s="283"/>
    </row>
    <row r="347" spans="7:14" s="63" customFormat="1" ht="15">
      <c r="G347" s="283"/>
      <c r="H347" s="283"/>
      <c r="I347" s="283"/>
      <c r="J347" s="283"/>
      <c r="K347" s="298"/>
      <c r="L347" s="283"/>
      <c r="M347" s="283"/>
      <c r="N347" s="283"/>
    </row>
    <row r="348" spans="7:14" s="63" customFormat="1" ht="15">
      <c r="G348" s="283"/>
      <c r="H348" s="283"/>
      <c r="I348" s="283"/>
      <c r="J348" s="283"/>
      <c r="K348" s="298"/>
      <c r="L348" s="283"/>
      <c r="M348" s="283"/>
      <c r="N348" s="283"/>
    </row>
    <row r="349" spans="7:14" s="63" customFormat="1" ht="15">
      <c r="G349" s="283"/>
      <c r="H349" s="283"/>
      <c r="I349" s="283"/>
      <c r="J349" s="283"/>
      <c r="K349" s="298"/>
      <c r="L349" s="283"/>
      <c r="M349" s="283"/>
      <c r="N349" s="283"/>
    </row>
    <row r="350" spans="7:14" s="63" customFormat="1" ht="15">
      <c r="G350" s="283"/>
      <c r="H350" s="283"/>
      <c r="I350" s="283"/>
      <c r="J350" s="283"/>
      <c r="K350" s="298"/>
      <c r="L350" s="283"/>
      <c r="M350" s="283"/>
      <c r="N350" s="283"/>
    </row>
    <row r="351" spans="7:14" s="63" customFormat="1" ht="15">
      <c r="G351" s="283"/>
      <c r="H351" s="283"/>
      <c r="I351" s="283"/>
      <c r="J351" s="283"/>
      <c r="K351" s="298"/>
      <c r="L351" s="283"/>
      <c r="M351" s="283"/>
      <c r="N351" s="283"/>
    </row>
    <row r="352" spans="7:14" s="63" customFormat="1" ht="15">
      <c r="G352" s="283"/>
      <c r="H352" s="283"/>
      <c r="I352" s="283"/>
      <c r="J352" s="283"/>
      <c r="K352" s="298"/>
      <c r="L352" s="283"/>
      <c r="M352" s="283"/>
      <c r="N352" s="283"/>
    </row>
    <row r="353" spans="7:14" s="63" customFormat="1" ht="15">
      <c r="G353" s="283"/>
      <c r="H353" s="283"/>
      <c r="I353" s="283"/>
      <c r="J353" s="283"/>
      <c r="K353" s="298"/>
      <c r="L353" s="283"/>
      <c r="M353" s="283"/>
      <c r="N353" s="283"/>
    </row>
    <row r="354" spans="7:14" s="63" customFormat="1" ht="15">
      <c r="G354" s="283"/>
      <c r="H354" s="283"/>
      <c r="I354" s="283"/>
      <c r="J354" s="283"/>
      <c r="K354" s="298"/>
      <c r="L354" s="283"/>
      <c r="M354" s="283"/>
      <c r="N354" s="283"/>
    </row>
    <row r="355" spans="7:14" s="63" customFormat="1" ht="15">
      <c r="G355" s="283"/>
      <c r="H355" s="283"/>
      <c r="I355" s="283"/>
      <c r="J355" s="283"/>
      <c r="K355" s="298"/>
      <c r="L355" s="283"/>
      <c r="M355" s="283"/>
      <c r="N355" s="283"/>
    </row>
    <row r="356" spans="7:14" s="63" customFormat="1" ht="15">
      <c r="G356" s="283"/>
      <c r="H356" s="283"/>
      <c r="I356" s="283"/>
      <c r="J356" s="283"/>
      <c r="K356" s="298"/>
      <c r="L356" s="283"/>
      <c r="M356" s="283"/>
      <c r="N356" s="283"/>
    </row>
    <row r="357" spans="7:14" s="63" customFormat="1" ht="15">
      <c r="G357" s="283"/>
      <c r="H357" s="283"/>
      <c r="I357" s="283"/>
      <c r="J357" s="283"/>
      <c r="K357" s="298"/>
      <c r="L357" s="283"/>
      <c r="M357" s="283"/>
      <c r="N357" s="283"/>
    </row>
    <row r="358" spans="7:14" s="63" customFormat="1" ht="15">
      <c r="G358" s="283"/>
      <c r="H358" s="283"/>
      <c r="I358" s="283"/>
      <c r="J358" s="283"/>
      <c r="K358" s="298"/>
      <c r="L358" s="283"/>
      <c r="M358" s="283"/>
      <c r="N358" s="283"/>
    </row>
    <row r="359" spans="7:14" s="63" customFormat="1" ht="15">
      <c r="G359" s="283"/>
      <c r="H359" s="283"/>
      <c r="I359" s="283"/>
      <c r="J359" s="283"/>
      <c r="K359" s="298"/>
      <c r="L359" s="283"/>
      <c r="M359" s="283"/>
      <c r="N359" s="283"/>
    </row>
    <row r="360" spans="7:14" s="63" customFormat="1" ht="15">
      <c r="G360" s="283"/>
      <c r="H360" s="283"/>
      <c r="I360" s="283"/>
      <c r="J360" s="283"/>
      <c r="K360" s="298"/>
      <c r="L360" s="283"/>
      <c r="M360" s="283"/>
      <c r="N360" s="283"/>
    </row>
    <row r="361" spans="7:14" s="63" customFormat="1" ht="15">
      <c r="G361" s="283"/>
      <c r="H361" s="283"/>
      <c r="I361" s="283"/>
      <c r="J361" s="283"/>
      <c r="K361" s="298"/>
      <c r="L361" s="283"/>
      <c r="M361" s="283"/>
      <c r="N361" s="283"/>
    </row>
    <row r="362" spans="2:14" s="63" customFormat="1" ht="15">
      <c r="B362"/>
      <c r="C362"/>
      <c r="D362"/>
      <c r="E362"/>
      <c r="F362"/>
      <c r="G362" s="283"/>
      <c r="H362" s="283"/>
      <c r="I362" s="283"/>
      <c r="J362" s="283"/>
      <c r="K362" s="298"/>
      <c r="L362" s="283"/>
      <c r="M362" s="283"/>
      <c r="N362" s="283"/>
    </row>
    <row r="363" spans="2:14" s="63" customFormat="1" ht="15">
      <c r="B363"/>
      <c r="C363"/>
      <c r="D363"/>
      <c r="E363"/>
      <c r="F363"/>
      <c r="G363" s="299"/>
      <c r="H363" s="299"/>
      <c r="I363" s="299"/>
      <c r="J363" s="299"/>
      <c r="K363" s="300"/>
      <c r="L363" s="299"/>
      <c r="M363" s="299"/>
      <c r="N363" s="299"/>
    </row>
    <row r="364" spans="2:14" s="63" customFormat="1" ht="15">
      <c r="B364"/>
      <c r="C364"/>
      <c r="D364"/>
      <c r="E364"/>
      <c r="F364"/>
      <c r="G364" s="299"/>
      <c r="H364" s="299"/>
      <c r="I364" s="299"/>
      <c r="J364" s="299"/>
      <c r="K364" s="300"/>
      <c r="L364" s="299"/>
      <c r="M364" s="299"/>
      <c r="N364" s="299"/>
    </row>
  </sheetData>
  <sheetProtection/>
  <mergeCells count="5">
    <mergeCell ref="H6:N6"/>
    <mergeCell ref="J5:K5"/>
    <mergeCell ref="G2:P2"/>
    <mergeCell ref="G3:P3"/>
    <mergeCell ref="G4:P4"/>
  </mergeCells>
  <dataValidations count="1">
    <dataValidation type="list" allowBlank="1" showInputMessage="1" showErrorMessage="1" sqref="N8:N12">
      <formula1>$S$2:$S$4</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173"/>
  <sheetViews>
    <sheetView showGridLines="0" zoomScale="95" zoomScaleNormal="95" zoomScalePageLayoutView="0" workbookViewId="0" topLeftCell="A1">
      <selection activeCell="E35" sqref="E35"/>
    </sheetView>
  </sheetViews>
  <sheetFormatPr defaultColWidth="11.421875" defaultRowHeight="12.75"/>
  <cols>
    <col min="1" max="1" width="5.8515625" style="13" customWidth="1"/>
    <col min="2" max="2" width="5.7109375" style="13" customWidth="1"/>
    <col min="3" max="3" width="5.57421875" style="13" customWidth="1"/>
    <col min="4" max="4" width="5.7109375" style="13" customWidth="1"/>
    <col min="5" max="5" width="46.421875" style="13" customWidth="1"/>
    <col min="6" max="6" width="13.7109375" style="13" customWidth="1"/>
    <col min="7" max="7" width="11.421875" style="13" customWidth="1"/>
    <col min="8" max="50" width="11.421875" style="63" customWidth="1"/>
  </cols>
  <sheetData>
    <row r="1" spans="1:7" ht="12.75">
      <c r="A1" s="477">
        <f>+PPNE1!B1</f>
        <v>0</v>
      </c>
      <c r="B1" s="478"/>
      <c r="C1" s="478"/>
      <c r="D1" s="478"/>
      <c r="E1" s="478"/>
      <c r="F1" s="478"/>
      <c r="G1" s="478"/>
    </row>
    <row r="2" spans="1:7" ht="15.75">
      <c r="A2" s="479" t="str">
        <f>+PPNE1!B2</f>
        <v>Servicio Nacional de Salud</v>
      </c>
      <c r="B2" s="480"/>
      <c r="C2" s="480"/>
      <c r="D2" s="480"/>
      <c r="E2" s="480"/>
      <c r="F2" s="480"/>
      <c r="G2" s="480"/>
    </row>
    <row r="3" spans="1:7" ht="15">
      <c r="A3" s="481" t="str">
        <f>+PPNE1!B3</f>
        <v>Dirección de Planificación y Desarrollo</v>
      </c>
      <c r="B3" s="482"/>
      <c r="C3" s="482"/>
      <c r="D3" s="482"/>
      <c r="E3" s="482"/>
      <c r="F3" s="482"/>
      <c r="G3" s="482"/>
    </row>
    <row r="4" spans="1:7" ht="12.75">
      <c r="A4" s="483" t="s">
        <v>57</v>
      </c>
      <c r="B4" s="484"/>
      <c r="C4" s="484"/>
      <c r="D4" s="484"/>
      <c r="E4" s="484"/>
      <c r="F4" s="484"/>
      <c r="G4" s="484"/>
    </row>
    <row r="5" spans="1:7" ht="12.75">
      <c r="A5" s="483">
        <f>+PPNE1!C5</f>
        <v>2021</v>
      </c>
      <c r="B5" s="484"/>
      <c r="C5" s="484"/>
      <c r="D5" s="484"/>
      <c r="E5" s="484"/>
      <c r="F5" s="484"/>
      <c r="G5" s="484"/>
    </row>
    <row r="6" spans="1:7" ht="12.75">
      <c r="A6" s="369" t="s">
        <v>321</v>
      </c>
      <c r="B6" s="370"/>
      <c r="C6" s="370"/>
      <c r="D6" s="370"/>
      <c r="E6" s="485" t="s">
        <v>456</v>
      </c>
      <c r="F6" s="485"/>
      <c r="G6" s="485"/>
    </row>
    <row r="7" spans="1:7" ht="12.75">
      <c r="A7" s="371" t="s">
        <v>1108</v>
      </c>
      <c r="B7" s="372"/>
      <c r="C7" s="372"/>
      <c r="D7" s="373"/>
      <c r="E7" s="476" t="s">
        <v>1288</v>
      </c>
      <c r="F7" s="476"/>
      <c r="G7" s="476"/>
    </row>
    <row r="8" spans="1:7" ht="48" customHeight="1">
      <c r="A8" s="14" t="s">
        <v>60</v>
      </c>
      <c r="B8" s="14" t="s">
        <v>4</v>
      </c>
      <c r="C8" s="14" t="s">
        <v>61</v>
      </c>
      <c r="D8" s="14" t="s">
        <v>23</v>
      </c>
      <c r="E8" s="15" t="s">
        <v>329</v>
      </c>
      <c r="F8" s="16" t="s">
        <v>345</v>
      </c>
      <c r="G8" s="16" t="s">
        <v>22</v>
      </c>
    </row>
    <row r="9" spans="1:7" ht="12.75">
      <c r="A9" s="28">
        <v>3</v>
      </c>
      <c r="B9" s="29"/>
      <c r="C9" s="29"/>
      <c r="D9" s="29"/>
      <c r="E9" s="30" t="s">
        <v>330</v>
      </c>
      <c r="F9" s="31">
        <v>0</v>
      </c>
      <c r="G9" s="31">
        <v>0</v>
      </c>
    </row>
    <row r="10" spans="1:7" ht="12.75">
      <c r="A10" s="18"/>
      <c r="B10" s="18">
        <v>31</v>
      </c>
      <c r="C10" s="19"/>
      <c r="D10" s="19"/>
      <c r="E10" s="20" t="s">
        <v>37</v>
      </c>
      <c r="F10" s="21">
        <v>0</v>
      </c>
      <c r="G10" s="47">
        <v>0</v>
      </c>
    </row>
    <row r="11" spans="1:7" ht="12.75">
      <c r="A11" s="22"/>
      <c r="B11" s="22"/>
      <c r="C11" s="22">
        <v>311</v>
      </c>
      <c r="D11" s="23"/>
      <c r="E11" s="24" t="s">
        <v>331</v>
      </c>
      <c r="F11" s="267"/>
      <c r="G11" s="374">
        <v>0</v>
      </c>
    </row>
    <row r="12" spans="1:7" ht="12.75">
      <c r="A12" s="22"/>
      <c r="B12" s="22"/>
      <c r="C12" s="22">
        <v>312</v>
      </c>
      <c r="D12" s="23"/>
      <c r="E12" s="24" t="s">
        <v>332</v>
      </c>
      <c r="F12" s="267"/>
      <c r="G12" s="374">
        <v>0</v>
      </c>
    </row>
    <row r="13" spans="1:7" ht="12.75">
      <c r="A13" s="32">
        <v>4</v>
      </c>
      <c r="B13" s="33"/>
      <c r="C13" s="33"/>
      <c r="D13" s="33"/>
      <c r="E13" s="34" t="s">
        <v>333</v>
      </c>
      <c r="F13" s="35">
        <f>SUM(F14+F19)</f>
        <v>343838092</v>
      </c>
      <c r="G13" s="35">
        <v>53.09734513274337</v>
      </c>
    </row>
    <row r="14" spans="1:7" ht="12.75">
      <c r="A14" s="18"/>
      <c r="B14" s="18">
        <v>41</v>
      </c>
      <c r="C14" s="18"/>
      <c r="D14" s="19"/>
      <c r="E14" s="20" t="s">
        <v>334</v>
      </c>
      <c r="F14" s="21">
        <f>SUM(F15:F18)</f>
        <v>343838092</v>
      </c>
      <c r="G14" s="47">
        <v>53.09734513274337</v>
      </c>
    </row>
    <row r="15" spans="1:7" ht="12.75">
      <c r="A15" s="22"/>
      <c r="B15" s="22"/>
      <c r="C15" s="22">
        <v>411</v>
      </c>
      <c r="D15" s="23"/>
      <c r="E15" s="24" t="s">
        <v>468</v>
      </c>
      <c r="F15" s="267">
        <f>+'[4]PPNE5-'!G11</f>
        <v>343838092</v>
      </c>
      <c r="G15" s="374">
        <v>53.09734513274337</v>
      </c>
    </row>
    <row r="16" spans="1:7" ht="12.75">
      <c r="A16" s="22"/>
      <c r="B16" s="22"/>
      <c r="C16" s="22">
        <v>412</v>
      </c>
      <c r="D16" s="23"/>
      <c r="E16" s="24" t="s">
        <v>335</v>
      </c>
      <c r="F16" s="267"/>
      <c r="G16" s="374">
        <v>0</v>
      </c>
    </row>
    <row r="17" spans="1:7" ht="12.75">
      <c r="A17" s="22"/>
      <c r="B17" s="22"/>
      <c r="C17" s="22">
        <v>413</v>
      </c>
      <c r="D17" s="23"/>
      <c r="E17" s="24" t="s">
        <v>469</v>
      </c>
      <c r="F17" s="267"/>
      <c r="G17" s="374">
        <v>0</v>
      </c>
    </row>
    <row r="18" spans="1:7" ht="12.75">
      <c r="A18" s="22"/>
      <c r="B18" s="22"/>
      <c r="C18" s="22">
        <v>414</v>
      </c>
      <c r="D18" s="23"/>
      <c r="E18" s="17" t="s">
        <v>63</v>
      </c>
      <c r="F18" s="267"/>
      <c r="G18" s="374">
        <v>0</v>
      </c>
    </row>
    <row r="19" spans="1:7" ht="12.75">
      <c r="A19" s="18"/>
      <c r="B19" s="18">
        <v>42</v>
      </c>
      <c r="C19" s="18"/>
      <c r="D19" s="19"/>
      <c r="E19" s="20" t="s">
        <v>336</v>
      </c>
      <c r="F19" s="21">
        <v>0</v>
      </c>
      <c r="G19" s="47">
        <v>0</v>
      </c>
    </row>
    <row r="20" spans="1:7" ht="12.75">
      <c r="A20" s="22"/>
      <c r="B20" s="22"/>
      <c r="C20" s="22">
        <v>421</v>
      </c>
      <c r="D20" s="23"/>
      <c r="E20" s="24" t="s">
        <v>470</v>
      </c>
      <c r="F20" s="267"/>
      <c r="G20" s="374">
        <v>0</v>
      </c>
    </row>
    <row r="21" spans="1:7" ht="12.75">
      <c r="A21" s="22"/>
      <c r="B21" s="22"/>
      <c r="C21" s="22">
        <v>422</v>
      </c>
      <c r="D21" s="23"/>
      <c r="E21" s="24" t="s">
        <v>471</v>
      </c>
      <c r="F21" s="267"/>
      <c r="G21" s="374">
        <v>0</v>
      </c>
    </row>
    <row r="22" spans="1:7" ht="12.75">
      <c r="A22" s="32">
        <v>5</v>
      </c>
      <c r="B22" s="33"/>
      <c r="C22" s="33"/>
      <c r="D22" s="33"/>
      <c r="E22" s="34" t="s">
        <v>337</v>
      </c>
      <c r="F22" s="35">
        <f>SUM(F23)</f>
        <v>265000000</v>
      </c>
      <c r="G22" s="35">
        <v>46.90265486725664</v>
      </c>
    </row>
    <row r="23" spans="1:7" ht="12.75">
      <c r="A23" s="18"/>
      <c r="B23" s="18">
        <v>52</v>
      </c>
      <c r="C23" s="18"/>
      <c r="D23" s="19"/>
      <c r="E23" s="20" t="s">
        <v>38</v>
      </c>
      <c r="F23" s="21">
        <f>SUM(F24:F29)</f>
        <v>265000000</v>
      </c>
      <c r="G23" s="47">
        <v>46.90265486725664</v>
      </c>
    </row>
    <row r="24" spans="1:7" ht="24">
      <c r="A24" s="23"/>
      <c r="B24" s="22"/>
      <c r="C24" s="22">
        <v>521</v>
      </c>
      <c r="D24" s="23"/>
      <c r="E24" s="24" t="s">
        <v>338</v>
      </c>
      <c r="F24" s="267">
        <v>109000000</v>
      </c>
      <c r="G24" s="374">
        <v>19.29203539823009</v>
      </c>
    </row>
    <row r="25" spans="1:7" ht="24">
      <c r="A25" s="23"/>
      <c r="B25" s="23"/>
      <c r="C25" s="22">
        <v>522</v>
      </c>
      <c r="D25" s="23"/>
      <c r="E25" s="24" t="s">
        <v>339</v>
      </c>
      <c r="F25" s="267">
        <v>28000000</v>
      </c>
      <c r="G25" s="374">
        <v>4.95575221238938</v>
      </c>
    </row>
    <row r="26" spans="1:7" ht="24">
      <c r="A26" s="23"/>
      <c r="B26" s="23"/>
      <c r="C26" s="22">
        <v>523</v>
      </c>
      <c r="D26" s="23"/>
      <c r="E26" s="24" t="s">
        <v>340</v>
      </c>
      <c r="F26" s="267"/>
      <c r="G26" s="374">
        <v>0</v>
      </c>
    </row>
    <row r="27" spans="1:7" ht="12.75">
      <c r="A27" s="23"/>
      <c r="B27" s="23"/>
      <c r="C27" s="22">
        <v>524</v>
      </c>
      <c r="D27" s="23"/>
      <c r="E27" s="24" t="s">
        <v>341</v>
      </c>
      <c r="F27" s="267"/>
      <c r="G27" s="374">
        <v>0</v>
      </c>
    </row>
    <row r="28" spans="1:7" ht="12.75">
      <c r="A28" s="23"/>
      <c r="B28" s="23"/>
      <c r="C28" s="22">
        <v>525</v>
      </c>
      <c r="D28" s="23"/>
      <c r="E28" s="24" t="s">
        <v>342</v>
      </c>
      <c r="F28" s="267">
        <v>79000000</v>
      </c>
      <c r="G28" s="374">
        <v>13.982300884955754</v>
      </c>
    </row>
    <row r="29" spans="1:7" ht="12.75">
      <c r="A29" s="25"/>
      <c r="B29" s="25"/>
      <c r="C29" s="26">
        <v>526</v>
      </c>
      <c r="D29" s="25"/>
      <c r="E29" s="27" t="s">
        <v>343</v>
      </c>
      <c r="F29" s="267">
        <v>49000000</v>
      </c>
      <c r="G29" s="375">
        <v>8.672566371681416</v>
      </c>
    </row>
    <row r="30" spans="1:7" ht="12.75">
      <c r="A30" s="36"/>
      <c r="B30" s="36"/>
      <c r="C30" s="36"/>
      <c r="D30" s="36"/>
      <c r="E30" s="37" t="s">
        <v>344</v>
      </c>
      <c r="F30" s="376">
        <f>SUM(F22+F13)</f>
        <v>608838092</v>
      </c>
      <c r="G30" s="376">
        <v>100.00000000000001</v>
      </c>
    </row>
    <row r="31" spans="1:7" s="63" customFormat="1" ht="15">
      <c r="A31" s="377"/>
      <c r="B31" s="377"/>
      <c r="C31" s="377"/>
      <c r="D31" s="377"/>
      <c r="E31" s="377"/>
      <c r="F31" s="377"/>
      <c r="G31" s="377"/>
    </row>
    <row r="32" spans="1:7" s="63" customFormat="1" ht="15">
      <c r="A32" s="66"/>
      <c r="B32" s="66"/>
      <c r="C32" s="66"/>
      <c r="D32" s="66"/>
      <c r="E32" s="66"/>
      <c r="F32" s="66"/>
      <c r="G32" s="66"/>
    </row>
    <row r="33" spans="1:7" s="63" customFormat="1" ht="15">
      <c r="A33" s="66"/>
      <c r="B33" s="66"/>
      <c r="C33" s="66"/>
      <c r="D33" s="66"/>
      <c r="E33" s="66"/>
      <c r="F33" s="66"/>
      <c r="G33" s="66"/>
    </row>
    <row r="34" spans="1:7" s="63" customFormat="1" ht="15">
      <c r="A34" s="66"/>
      <c r="B34" s="66"/>
      <c r="C34" s="66"/>
      <c r="D34" s="66"/>
      <c r="E34" s="66"/>
      <c r="F34" s="66"/>
      <c r="G34" s="66"/>
    </row>
    <row r="35" spans="1:7" s="63" customFormat="1" ht="15">
      <c r="A35" s="66"/>
      <c r="B35" s="66"/>
      <c r="C35" s="66"/>
      <c r="D35" s="66"/>
      <c r="E35" s="66"/>
      <c r="F35" s="66"/>
      <c r="G35" s="66"/>
    </row>
    <row r="36" spans="1:7" s="63" customFormat="1" ht="15">
      <c r="A36" s="66"/>
      <c r="B36" s="66"/>
      <c r="C36" s="66"/>
      <c r="D36" s="66"/>
      <c r="E36" s="66"/>
      <c r="F36" s="66"/>
      <c r="G36" s="66"/>
    </row>
    <row r="37" spans="1:7" s="63" customFormat="1" ht="15">
      <c r="A37" s="66"/>
      <c r="B37" s="66"/>
      <c r="C37" s="66"/>
      <c r="D37" s="66"/>
      <c r="E37" s="66"/>
      <c r="F37" s="66"/>
      <c r="G37" s="66"/>
    </row>
    <row r="38" spans="1:7" s="63" customFormat="1" ht="15">
      <c r="A38" s="66"/>
      <c r="B38" s="66"/>
      <c r="C38" s="66"/>
      <c r="D38" s="66"/>
      <c r="E38" s="66"/>
      <c r="F38" s="66"/>
      <c r="G38" s="66"/>
    </row>
    <row r="39" spans="1:7" s="63" customFormat="1" ht="15">
      <c r="A39" s="67"/>
      <c r="B39" s="67"/>
      <c r="C39" s="67"/>
      <c r="D39" s="67"/>
      <c r="E39" s="67"/>
      <c r="F39" s="67"/>
      <c r="G39" s="67"/>
    </row>
    <row r="40" spans="1:7" s="63" customFormat="1" ht="15">
      <c r="A40" s="67"/>
      <c r="B40" s="67"/>
      <c r="C40" s="67"/>
      <c r="D40" s="67"/>
      <c r="E40" s="67"/>
      <c r="F40" s="67"/>
      <c r="G40" s="67"/>
    </row>
    <row r="41" spans="1:7" s="63" customFormat="1" ht="15">
      <c r="A41" s="67"/>
      <c r="B41" s="67"/>
      <c r="C41" s="67"/>
      <c r="D41" s="67"/>
      <c r="E41" s="67"/>
      <c r="F41" s="67"/>
      <c r="G41" s="67"/>
    </row>
    <row r="42" spans="1:7" s="63" customFormat="1" ht="15">
      <c r="A42" s="67"/>
      <c r="B42" s="67"/>
      <c r="C42" s="67"/>
      <c r="D42" s="67"/>
      <c r="E42" s="67"/>
      <c r="F42" s="67"/>
      <c r="G42" s="67"/>
    </row>
    <row r="43" spans="1:7" s="63" customFormat="1" ht="15">
      <c r="A43" s="67"/>
      <c r="B43" s="67"/>
      <c r="C43" s="67"/>
      <c r="D43" s="67"/>
      <c r="E43" s="67"/>
      <c r="F43" s="67"/>
      <c r="G43" s="67"/>
    </row>
    <row r="44" spans="1:7" s="63" customFormat="1" ht="15">
      <c r="A44" s="67"/>
      <c r="B44" s="67"/>
      <c r="C44" s="67"/>
      <c r="D44" s="67"/>
      <c r="E44" s="67"/>
      <c r="F44" s="67"/>
      <c r="G44" s="67"/>
    </row>
    <row r="45" spans="1:7" s="63" customFormat="1" ht="15">
      <c r="A45" s="67"/>
      <c r="B45" s="67"/>
      <c r="C45" s="67"/>
      <c r="D45" s="67"/>
      <c r="E45" s="67"/>
      <c r="F45" s="67"/>
      <c r="G45" s="67"/>
    </row>
    <row r="46" spans="1:7" s="63" customFormat="1" ht="15">
      <c r="A46" s="67"/>
      <c r="B46" s="67"/>
      <c r="C46" s="67"/>
      <c r="D46" s="67"/>
      <c r="E46" s="67"/>
      <c r="F46" s="67"/>
      <c r="G46" s="67"/>
    </row>
    <row r="47" spans="1:7" s="63" customFormat="1" ht="15">
      <c r="A47" s="67"/>
      <c r="B47" s="67"/>
      <c r="C47" s="67"/>
      <c r="D47" s="67"/>
      <c r="E47" s="67"/>
      <c r="F47" s="67"/>
      <c r="G47" s="67"/>
    </row>
    <row r="48" spans="1:7" s="63" customFormat="1" ht="15">
      <c r="A48" s="67"/>
      <c r="B48" s="67"/>
      <c r="C48" s="67"/>
      <c r="D48" s="67"/>
      <c r="E48" s="67"/>
      <c r="F48" s="67"/>
      <c r="G48" s="67"/>
    </row>
    <row r="49" spans="1:7" s="63" customFormat="1" ht="15">
      <c r="A49" s="67"/>
      <c r="B49" s="67"/>
      <c r="C49" s="67"/>
      <c r="D49" s="67"/>
      <c r="E49" s="67"/>
      <c r="F49" s="67"/>
      <c r="G49" s="67"/>
    </row>
    <row r="50" spans="1:7" s="63" customFormat="1" ht="15">
      <c r="A50" s="67"/>
      <c r="B50" s="67"/>
      <c r="C50" s="67"/>
      <c r="D50" s="67"/>
      <c r="E50" s="67"/>
      <c r="F50" s="67"/>
      <c r="G50" s="67"/>
    </row>
    <row r="51" spans="1:7" s="63" customFormat="1" ht="15">
      <c r="A51" s="67"/>
      <c r="B51" s="67"/>
      <c r="C51" s="67"/>
      <c r="D51" s="67"/>
      <c r="E51" s="67"/>
      <c r="F51" s="67"/>
      <c r="G51" s="67"/>
    </row>
    <row r="52" spans="1:7" s="63" customFormat="1" ht="15">
      <c r="A52" s="67"/>
      <c r="B52" s="67"/>
      <c r="C52" s="67"/>
      <c r="D52" s="67"/>
      <c r="E52" s="67"/>
      <c r="F52" s="67"/>
      <c r="G52" s="67"/>
    </row>
    <row r="53" spans="1:7" s="63" customFormat="1" ht="15">
      <c r="A53" s="67"/>
      <c r="B53" s="67"/>
      <c r="C53" s="67"/>
      <c r="D53" s="67"/>
      <c r="E53" s="67"/>
      <c r="F53" s="67"/>
      <c r="G53" s="67"/>
    </row>
    <row r="54" spans="1:7" s="63" customFormat="1" ht="15">
      <c r="A54" s="67"/>
      <c r="B54" s="67"/>
      <c r="C54" s="67"/>
      <c r="D54" s="67"/>
      <c r="E54" s="67"/>
      <c r="F54" s="67"/>
      <c r="G54" s="67"/>
    </row>
    <row r="55" spans="1:7" s="63" customFormat="1" ht="15">
      <c r="A55" s="67"/>
      <c r="B55" s="67"/>
      <c r="C55" s="67"/>
      <c r="D55" s="67"/>
      <c r="E55" s="67"/>
      <c r="F55" s="67"/>
      <c r="G55" s="67"/>
    </row>
    <row r="56" spans="1:7" s="63" customFormat="1" ht="15">
      <c r="A56" s="67"/>
      <c r="B56" s="67"/>
      <c r="C56" s="67"/>
      <c r="D56" s="67"/>
      <c r="E56" s="67"/>
      <c r="F56" s="67"/>
      <c r="G56" s="67"/>
    </row>
    <row r="57" spans="1:7" s="63" customFormat="1" ht="15">
      <c r="A57" s="67"/>
      <c r="B57" s="67"/>
      <c r="C57" s="67"/>
      <c r="D57" s="67"/>
      <c r="E57" s="67"/>
      <c r="F57" s="67"/>
      <c r="G57" s="67"/>
    </row>
    <row r="58" spans="1:7" s="63" customFormat="1" ht="15">
      <c r="A58" s="67"/>
      <c r="B58" s="67"/>
      <c r="C58" s="67"/>
      <c r="D58" s="67"/>
      <c r="E58" s="67"/>
      <c r="F58" s="67"/>
      <c r="G58" s="67"/>
    </row>
    <row r="59" spans="1:7" s="63" customFormat="1" ht="15">
      <c r="A59" s="67"/>
      <c r="B59" s="67"/>
      <c r="C59" s="67"/>
      <c r="D59" s="67"/>
      <c r="E59" s="67"/>
      <c r="F59" s="67"/>
      <c r="G59" s="67"/>
    </row>
    <row r="60" spans="1:7" s="63" customFormat="1" ht="15">
      <c r="A60" s="67"/>
      <c r="B60" s="67"/>
      <c r="C60" s="67"/>
      <c r="D60" s="67"/>
      <c r="E60" s="67"/>
      <c r="F60" s="67"/>
      <c r="G60" s="67"/>
    </row>
    <row r="61" spans="1:7" s="63" customFormat="1" ht="15">
      <c r="A61" s="67"/>
      <c r="B61" s="67"/>
      <c r="C61" s="67"/>
      <c r="D61" s="67"/>
      <c r="E61" s="67"/>
      <c r="F61" s="67"/>
      <c r="G61" s="67"/>
    </row>
    <row r="62" spans="1:7" s="63" customFormat="1" ht="15">
      <c r="A62" s="67"/>
      <c r="B62" s="67"/>
      <c r="C62" s="67"/>
      <c r="D62" s="67"/>
      <c r="E62" s="67"/>
      <c r="F62" s="67"/>
      <c r="G62" s="67"/>
    </row>
    <row r="63" spans="1:7" s="63" customFormat="1" ht="15">
      <c r="A63" s="67"/>
      <c r="B63" s="67"/>
      <c r="C63" s="67"/>
      <c r="D63" s="67"/>
      <c r="E63" s="67"/>
      <c r="F63" s="67"/>
      <c r="G63" s="67"/>
    </row>
    <row r="64" spans="1:7" s="63" customFormat="1" ht="15">
      <c r="A64" s="67"/>
      <c r="B64" s="67"/>
      <c r="C64" s="67"/>
      <c r="D64" s="67"/>
      <c r="E64" s="67"/>
      <c r="F64" s="67"/>
      <c r="G64" s="67"/>
    </row>
    <row r="65" spans="1:7" s="63" customFormat="1" ht="15">
      <c r="A65" s="67"/>
      <c r="B65" s="67"/>
      <c r="C65" s="67"/>
      <c r="D65" s="67"/>
      <c r="E65" s="67"/>
      <c r="F65" s="67"/>
      <c r="G65" s="67"/>
    </row>
    <row r="66" spans="1:7" s="63" customFormat="1" ht="15">
      <c r="A66" s="67"/>
      <c r="B66" s="67"/>
      <c r="C66" s="67"/>
      <c r="D66" s="67"/>
      <c r="E66" s="67"/>
      <c r="F66" s="67"/>
      <c r="G66" s="67"/>
    </row>
    <row r="67" spans="1:7" s="63" customFormat="1" ht="15">
      <c r="A67" s="67"/>
      <c r="B67" s="67"/>
      <c r="C67" s="67"/>
      <c r="D67" s="67"/>
      <c r="E67" s="67"/>
      <c r="F67" s="67"/>
      <c r="G67" s="67"/>
    </row>
    <row r="68" spans="1:7" s="63" customFormat="1" ht="15">
      <c r="A68" s="67"/>
      <c r="B68" s="67"/>
      <c r="C68" s="67"/>
      <c r="D68" s="67"/>
      <c r="E68" s="67"/>
      <c r="F68" s="67"/>
      <c r="G68" s="67"/>
    </row>
    <row r="69" spans="1:7" s="63" customFormat="1" ht="15">
      <c r="A69" s="67"/>
      <c r="B69" s="67"/>
      <c r="C69" s="67"/>
      <c r="D69" s="67"/>
      <c r="E69" s="67"/>
      <c r="F69" s="67"/>
      <c r="G69" s="67"/>
    </row>
    <row r="70" spans="1:7" s="63" customFormat="1" ht="15">
      <c r="A70" s="67"/>
      <c r="B70" s="67"/>
      <c r="C70" s="67"/>
      <c r="D70" s="67"/>
      <c r="E70" s="67"/>
      <c r="F70" s="67"/>
      <c r="G70" s="67"/>
    </row>
    <row r="71" spans="1:7" s="63" customFormat="1" ht="15">
      <c r="A71" s="67"/>
      <c r="B71" s="67"/>
      <c r="C71" s="67"/>
      <c r="D71" s="67"/>
      <c r="E71" s="67"/>
      <c r="F71" s="67"/>
      <c r="G71" s="67"/>
    </row>
    <row r="72" spans="1:7" s="63" customFormat="1" ht="15">
      <c r="A72" s="67"/>
      <c r="B72" s="67"/>
      <c r="C72" s="67"/>
      <c r="D72" s="67"/>
      <c r="E72" s="67"/>
      <c r="F72" s="67"/>
      <c r="G72" s="67"/>
    </row>
    <row r="73" spans="1:7" s="63" customFormat="1" ht="15">
      <c r="A73" s="67"/>
      <c r="B73" s="67"/>
      <c r="C73" s="67"/>
      <c r="D73" s="67"/>
      <c r="E73" s="67"/>
      <c r="F73" s="67"/>
      <c r="G73" s="67"/>
    </row>
    <row r="74" spans="1:7" s="63" customFormat="1" ht="15">
      <c r="A74" s="67"/>
      <c r="B74" s="67"/>
      <c r="C74" s="67"/>
      <c r="D74" s="67"/>
      <c r="E74" s="67"/>
      <c r="F74" s="67"/>
      <c r="G74" s="67"/>
    </row>
    <row r="75" spans="1:7" s="63" customFormat="1" ht="15">
      <c r="A75" s="67"/>
      <c r="B75" s="67"/>
      <c r="C75" s="67"/>
      <c r="D75" s="67"/>
      <c r="E75" s="67"/>
      <c r="F75" s="67"/>
      <c r="G75" s="67"/>
    </row>
    <row r="76" spans="1:7" s="63" customFormat="1" ht="15">
      <c r="A76" s="67"/>
      <c r="B76" s="67"/>
      <c r="C76" s="67"/>
      <c r="D76" s="67"/>
      <c r="E76" s="67"/>
      <c r="F76" s="67"/>
      <c r="G76" s="67"/>
    </row>
    <row r="77" spans="1:7" s="63" customFormat="1" ht="15">
      <c r="A77" s="67"/>
      <c r="B77" s="67"/>
      <c r="C77" s="67"/>
      <c r="D77" s="67"/>
      <c r="E77" s="67"/>
      <c r="F77" s="67"/>
      <c r="G77" s="67"/>
    </row>
    <row r="78" spans="1:7" s="63" customFormat="1" ht="15">
      <c r="A78" s="67"/>
      <c r="B78" s="67"/>
      <c r="C78" s="67"/>
      <c r="D78" s="67"/>
      <c r="E78" s="67"/>
      <c r="F78" s="67"/>
      <c r="G78" s="67"/>
    </row>
    <row r="79" spans="1:7" s="63" customFormat="1" ht="15">
      <c r="A79" s="67"/>
      <c r="B79" s="67"/>
      <c r="C79" s="67"/>
      <c r="D79" s="67"/>
      <c r="E79" s="67"/>
      <c r="F79" s="67"/>
      <c r="G79" s="67"/>
    </row>
    <row r="80" spans="1:7" s="63" customFormat="1" ht="15">
      <c r="A80" s="67"/>
      <c r="B80" s="67"/>
      <c r="C80" s="67"/>
      <c r="D80" s="67"/>
      <c r="E80" s="67"/>
      <c r="F80" s="67"/>
      <c r="G80" s="67"/>
    </row>
    <row r="81" spans="1:7" s="63" customFormat="1" ht="15">
      <c r="A81" s="67"/>
      <c r="B81" s="67"/>
      <c r="C81" s="67"/>
      <c r="D81" s="67"/>
      <c r="E81" s="67"/>
      <c r="F81" s="67"/>
      <c r="G81" s="67"/>
    </row>
    <row r="82" spans="1:7" s="63" customFormat="1" ht="15">
      <c r="A82" s="67"/>
      <c r="B82" s="67"/>
      <c r="C82" s="67"/>
      <c r="D82" s="67"/>
      <c r="E82" s="67"/>
      <c r="F82" s="67"/>
      <c r="G82" s="67"/>
    </row>
    <row r="83" spans="1:7" s="63" customFormat="1" ht="15">
      <c r="A83" s="67"/>
      <c r="B83" s="67"/>
      <c r="C83" s="67"/>
      <c r="D83" s="67"/>
      <c r="E83" s="67"/>
      <c r="F83" s="67"/>
      <c r="G83" s="67"/>
    </row>
    <row r="84" spans="1:7" s="63" customFormat="1" ht="15">
      <c r="A84" s="67"/>
      <c r="B84" s="67"/>
      <c r="C84" s="67"/>
      <c r="D84" s="67"/>
      <c r="E84" s="67"/>
      <c r="F84" s="67"/>
      <c r="G84" s="67"/>
    </row>
    <row r="85" spans="1:7" s="63" customFormat="1" ht="15">
      <c r="A85" s="67"/>
      <c r="B85" s="67"/>
      <c r="C85" s="67"/>
      <c r="D85" s="67"/>
      <c r="E85" s="67"/>
      <c r="F85" s="67"/>
      <c r="G85" s="67"/>
    </row>
    <row r="86" spans="1:7" s="63" customFormat="1" ht="15">
      <c r="A86" s="67"/>
      <c r="B86" s="67"/>
      <c r="C86" s="67"/>
      <c r="D86" s="67"/>
      <c r="E86" s="67"/>
      <c r="F86" s="67"/>
      <c r="G86" s="67"/>
    </row>
    <row r="87" spans="1:7" s="63" customFormat="1" ht="15">
      <c r="A87" s="67"/>
      <c r="B87" s="67"/>
      <c r="C87" s="67"/>
      <c r="D87" s="67"/>
      <c r="E87" s="67"/>
      <c r="F87" s="67"/>
      <c r="G87" s="67"/>
    </row>
    <row r="88" spans="1:7" s="63" customFormat="1" ht="15">
      <c r="A88" s="67"/>
      <c r="B88" s="67"/>
      <c r="C88" s="67"/>
      <c r="D88" s="67"/>
      <c r="E88" s="67"/>
      <c r="F88" s="67"/>
      <c r="G88" s="67"/>
    </row>
    <row r="89" spans="1:7" s="63" customFormat="1" ht="15">
      <c r="A89" s="67"/>
      <c r="B89" s="67"/>
      <c r="C89" s="67"/>
      <c r="D89" s="67"/>
      <c r="E89" s="67"/>
      <c r="F89" s="67"/>
      <c r="G89" s="67"/>
    </row>
    <row r="90" spans="1:7" s="63" customFormat="1" ht="15">
      <c r="A90" s="67"/>
      <c r="B90" s="67"/>
      <c r="C90" s="67"/>
      <c r="D90" s="67"/>
      <c r="E90" s="67"/>
      <c r="F90" s="67"/>
      <c r="G90" s="67"/>
    </row>
    <row r="91" spans="1:7" s="63" customFormat="1" ht="15">
      <c r="A91" s="67"/>
      <c r="B91" s="67"/>
      <c r="C91" s="67"/>
      <c r="D91" s="67"/>
      <c r="E91" s="67"/>
      <c r="F91" s="67"/>
      <c r="G91" s="67"/>
    </row>
    <row r="92" spans="1:7" s="63" customFormat="1" ht="15">
      <c r="A92" s="67"/>
      <c r="B92" s="67"/>
      <c r="C92" s="67"/>
      <c r="D92" s="67"/>
      <c r="E92" s="67"/>
      <c r="F92" s="67"/>
      <c r="G92" s="67"/>
    </row>
    <row r="93" spans="1:7" s="63" customFormat="1" ht="15">
      <c r="A93" s="67"/>
      <c r="B93" s="67"/>
      <c r="C93" s="67"/>
      <c r="D93" s="67"/>
      <c r="E93" s="67"/>
      <c r="F93" s="67"/>
      <c r="G93" s="67"/>
    </row>
    <row r="94" spans="1:7" s="63" customFormat="1" ht="15">
      <c r="A94" s="67"/>
      <c r="B94" s="67"/>
      <c r="C94" s="67"/>
      <c r="D94" s="67"/>
      <c r="E94" s="67"/>
      <c r="F94" s="67"/>
      <c r="G94" s="67"/>
    </row>
    <row r="95" spans="1:7" s="63" customFormat="1" ht="15">
      <c r="A95" s="67"/>
      <c r="B95" s="67"/>
      <c r="C95" s="67"/>
      <c r="D95" s="67"/>
      <c r="E95" s="67"/>
      <c r="F95" s="67"/>
      <c r="G95" s="67"/>
    </row>
    <row r="96" spans="1:7" s="63" customFormat="1" ht="15">
      <c r="A96" s="67"/>
      <c r="B96" s="67"/>
      <c r="C96" s="67"/>
      <c r="D96" s="67"/>
      <c r="E96" s="67"/>
      <c r="F96" s="67"/>
      <c r="G96" s="67"/>
    </row>
    <row r="97" spans="1:7" s="63" customFormat="1" ht="15">
      <c r="A97" s="67"/>
      <c r="B97" s="67"/>
      <c r="C97" s="67"/>
      <c r="D97" s="67"/>
      <c r="E97" s="67"/>
      <c r="F97" s="67"/>
      <c r="G97" s="67"/>
    </row>
    <row r="98" spans="1:7" s="63" customFormat="1" ht="15">
      <c r="A98" s="67"/>
      <c r="B98" s="67"/>
      <c r="C98" s="67"/>
      <c r="D98" s="67"/>
      <c r="E98" s="67"/>
      <c r="F98" s="67"/>
      <c r="G98" s="67"/>
    </row>
    <row r="99" spans="1:7" s="63" customFormat="1" ht="15">
      <c r="A99" s="67"/>
      <c r="B99" s="67"/>
      <c r="C99" s="67"/>
      <c r="D99" s="67"/>
      <c r="E99" s="67"/>
      <c r="F99" s="67"/>
      <c r="G99" s="67"/>
    </row>
    <row r="100" spans="1:7" s="63" customFormat="1" ht="15">
      <c r="A100" s="67"/>
      <c r="B100" s="67"/>
      <c r="C100" s="67"/>
      <c r="D100" s="67"/>
      <c r="E100" s="67"/>
      <c r="F100" s="67"/>
      <c r="G100" s="67"/>
    </row>
    <row r="101" spans="1:7" s="63" customFormat="1" ht="15">
      <c r="A101" s="67"/>
      <c r="B101" s="67"/>
      <c r="C101" s="67"/>
      <c r="D101" s="67"/>
      <c r="E101" s="67"/>
      <c r="F101" s="67"/>
      <c r="G101" s="67"/>
    </row>
    <row r="102" spans="1:7" s="63" customFormat="1" ht="15">
      <c r="A102" s="67"/>
      <c r="B102" s="67"/>
      <c r="C102" s="67"/>
      <c r="D102" s="67"/>
      <c r="E102" s="67"/>
      <c r="F102" s="67"/>
      <c r="G102" s="67"/>
    </row>
    <row r="103" spans="1:7" s="63" customFormat="1" ht="15">
      <c r="A103" s="67"/>
      <c r="B103" s="67"/>
      <c r="C103" s="67"/>
      <c r="D103" s="67"/>
      <c r="E103" s="67"/>
      <c r="F103" s="67"/>
      <c r="G103" s="67"/>
    </row>
    <row r="104" spans="1:7" s="63" customFormat="1" ht="15">
      <c r="A104" s="67"/>
      <c r="B104" s="67"/>
      <c r="C104" s="67"/>
      <c r="D104" s="67"/>
      <c r="E104" s="67"/>
      <c r="F104" s="67"/>
      <c r="G104" s="67"/>
    </row>
    <row r="105" spans="1:7" s="63" customFormat="1" ht="15">
      <c r="A105" s="67"/>
      <c r="B105" s="67"/>
      <c r="C105" s="67"/>
      <c r="D105" s="67"/>
      <c r="E105" s="67"/>
      <c r="F105" s="67"/>
      <c r="G105" s="67"/>
    </row>
    <row r="106" spans="1:7" s="63" customFormat="1" ht="15">
      <c r="A106" s="67"/>
      <c r="B106" s="67"/>
      <c r="C106" s="67"/>
      <c r="D106" s="67"/>
      <c r="E106" s="67"/>
      <c r="F106" s="67"/>
      <c r="G106" s="67"/>
    </row>
    <row r="107" spans="1:7" s="63" customFormat="1" ht="15">
      <c r="A107" s="67"/>
      <c r="B107" s="67"/>
      <c r="C107" s="67"/>
      <c r="D107" s="67"/>
      <c r="E107" s="67"/>
      <c r="F107" s="67"/>
      <c r="G107" s="67"/>
    </row>
    <row r="108" spans="1:7" s="63" customFormat="1" ht="15">
      <c r="A108" s="67"/>
      <c r="B108" s="67"/>
      <c r="C108" s="67"/>
      <c r="D108" s="67"/>
      <c r="E108" s="67"/>
      <c r="F108" s="67"/>
      <c r="G108" s="67"/>
    </row>
    <row r="109" spans="1:7" s="63" customFormat="1" ht="15">
      <c r="A109" s="67"/>
      <c r="B109" s="67"/>
      <c r="C109" s="67"/>
      <c r="D109" s="67"/>
      <c r="E109" s="67"/>
      <c r="F109" s="67"/>
      <c r="G109" s="67"/>
    </row>
    <row r="110" spans="1:7" s="63" customFormat="1" ht="15">
      <c r="A110" s="67"/>
      <c r="B110" s="67"/>
      <c r="C110" s="67"/>
      <c r="D110" s="67"/>
      <c r="E110" s="67"/>
      <c r="F110" s="67"/>
      <c r="G110" s="67"/>
    </row>
    <row r="111" spans="1:7" s="63" customFormat="1" ht="15">
      <c r="A111" s="67"/>
      <c r="B111" s="67"/>
      <c r="C111" s="67"/>
      <c r="D111" s="67"/>
      <c r="E111" s="67"/>
      <c r="F111" s="67"/>
      <c r="G111" s="67"/>
    </row>
    <row r="112" spans="1:7" s="63" customFormat="1" ht="15">
      <c r="A112" s="67"/>
      <c r="B112" s="67"/>
      <c r="C112" s="67"/>
      <c r="D112" s="67"/>
      <c r="E112" s="67"/>
      <c r="F112" s="67"/>
      <c r="G112" s="67"/>
    </row>
    <row r="113" spans="1:7" s="63" customFormat="1" ht="15">
      <c r="A113" s="67"/>
      <c r="B113" s="67"/>
      <c r="C113" s="67"/>
      <c r="D113" s="67"/>
      <c r="E113" s="67"/>
      <c r="F113" s="67"/>
      <c r="G113" s="67"/>
    </row>
    <row r="114" spans="1:7" s="63" customFormat="1" ht="15">
      <c r="A114" s="67"/>
      <c r="B114" s="67"/>
      <c r="C114" s="67"/>
      <c r="D114" s="67"/>
      <c r="E114" s="67"/>
      <c r="F114" s="67"/>
      <c r="G114" s="67"/>
    </row>
    <row r="115" spans="1:7" s="63" customFormat="1" ht="15">
      <c r="A115" s="67"/>
      <c r="B115" s="67"/>
      <c r="C115" s="67"/>
      <c r="D115" s="67"/>
      <c r="E115" s="67"/>
      <c r="F115" s="67"/>
      <c r="G115" s="67"/>
    </row>
    <row r="116" spans="1:7" s="63" customFormat="1" ht="15">
      <c r="A116" s="67"/>
      <c r="B116" s="67"/>
      <c r="C116" s="67"/>
      <c r="D116" s="67"/>
      <c r="E116" s="67"/>
      <c r="F116" s="67"/>
      <c r="G116" s="67"/>
    </row>
    <row r="117" spans="1:7" s="63" customFormat="1" ht="15">
      <c r="A117" s="67"/>
      <c r="B117" s="67"/>
      <c r="C117" s="67"/>
      <c r="D117" s="67"/>
      <c r="E117" s="67"/>
      <c r="F117" s="67"/>
      <c r="G117" s="67"/>
    </row>
    <row r="118" spans="1:7" s="63" customFormat="1" ht="15">
      <c r="A118" s="67"/>
      <c r="B118" s="67"/>
      <c r="C118" s="67"/>
      <c r="D118" s="67"/>
      <c r="E118" s="67"/>
      <c r="F118" s="67"/>
      <c r="G118" s="67"/>
    </row>
    <row r="119" spans="1:7" s="63" customFormat="1" ht="15">
      <c r="A119" s="67"/>
      <c r="B119" s="67"/>
      <c r="C119" s="67"/>
      <c r="D119" s="67"/>
      <c r="E119" s="67"/>
      <c r="F119" s="67"/>
      <c r="G119" s="67"/>
    </row>
    <row r="120" spans="1:7" s="63" customFormat="1" ht="15">
      <c r="A120" s="67"/>
      <c r="B120" s="67"/>
      <c r="C120" s="67"/>
      <c r="D120" s="67"/>
      <c r="E120" s="67"/>
      <c r="F120" s="67"/>
      <c r="G120" s="67"/>
    </row>
    <row r="121" spans="1:7" s="63" customFormat="1" ht="15">
      <c r="A121" s="67"/>
      <c r="B121" s="67"/>
      <c r="C121" s="67"/>
      <c r="D121" s="67"/>
      <c r="E121" s="67"/>
      <c r="F121" s="67"/>
      <c r="G121" s="67"/>
    </row>
    <row r="122" spans="1:7" s="63" customFormat="1" ht="15">
      <c r="A122" s="67"/>
      <c r="B122" s="67"/>
      <c r="C122" s="67"/>
      <c r="D122" s="67"/>
      <c r="E122" s="67"/>
      <c r="F122" s="67"/>
      <c r="G122" s="67"/>
    </row>
    <row r="123" spans="1:7" s="63" customFormat="1" ht="15">
      <c r="A123" s="67"/>
      <c r="B123" s="67"/>
      <c r="C123" s="67"/>
      <c r="D123" s="67"/>
      <c r="E123" s="67"/>
      <c r="F123" s="67"/>
      <c r="G123" s="67"/>
    </row>
    <row r="124" spans="1:7" s="63" customFormat="1" ht="15">
      <c r="A124" s="67"/>
      <c r="B124" s="67"/>
      <c r="C124" s="67"/>
      <c r="D124" s="67"/>
      <c r="E124" s="67"/>
      <c r="F124" s="67"/>
      <c r="G124" s="67"/>
    </row>
    <row r="125" spans="1:7" s="63" customFormat="1" ht="15">
      <c r="A125" s="67"/>
      <c r="B125" s="67"/>
      <c r="C125" s="67"/>
      <c r="D125" s="67"/>
      <c r="E125" s="67"/>
      <c r="F125" s="67"/>
      <c r="G125" s="67"/>
    </row>
    <row r="126" spans="1:7" s="63" customFormat="1" ht="15">
      <c r="A126" s="67"/>
      <c r="B126" s="67"/>
      <c r="C126" s="67"/>
      <c r="D126" s="67"/>
      <c r="E126" s="67"/>
      <c r="F126" s="67"/>
      <c r="G126" s="67"/>
    </row>
    <row r="127" spans="1:7" s="63" customFormat="1" ht="15">
      <c r="A127" s="67"/>
      <c r="B127" s="67"/>
      <c r="C127" s="67"/>
      <c r="D127" s="67"/>
      <c r="E127" s="67"/>
      <c r="F127" s="67"/>
      <c r="G127" s="67"/>
    </row>
    <row r="128" spans="1:7" s="63" customFormat="1" ht="15">
      <c r="A128" s="67"/>
      <c r="B128" s="67"/>
      <c r="C128" s="67"/>
      <c r="D128" s="67"/>
      <c r="E128" s="67"/>
      <c r="F128" s="67"/>
      <c r="G128" s="67"/>
    </row>
    <row r="129" spans="1:7" s="63" customFormat="1" ht="15">
      <c r="A129" s="67"/>
      <c r="B129" s="67"/>
      <c r="C129" s="67"/>
      <c r="D129" s="67"/>
      <c r="E129" s="67"/>
      <c r="F129" s="67"/>
      <c r="G129" s="67"/>
    </row>
    <row r="130" spans="1:7" s="63" customFormat="1" ht="15">
      <c r="A130" s="67"/>
      <c r="B130" s="67"/>
      <c r="C130" s="67"/>
      <c r="D130" s="67"/>
      <c r="E130" s="67"/>
      <c r="F130" s="67"/>
      <c r="G130" s="67"/>
    </row>
    <row r="131" spans="1:7" s="63" customFormat="1" ht="15">
      <c r="A131" s="67"/>
      <c r="B131" s="67"/>
      <c r="C131" s="67"/>
      <c r="D131" s="67"/>
      <c r="E131" s="67"/>
      <c r="F131" s="67"/>
      <c r="G131" s="67"/>
    </row>
    <row r="132" spans="1:7" s="63" customFormat="1" ht="15">
      <c r="A132" s="67"/>
      <c r="B132" s="67"/>
      <c r="C132" s="67"/>
      <c r="D132" s="67"/>
      <c r="E132" s="67"/>
      <c r="F132" s="67"/>
      <c r="G132" s="67"/>
    </row>
    <row r="133" spans="1:7" s="63" customFormat="1" ht="15">
      <c r="A133" s="67"/>
      <c r="B133" s="67"/>
      <c r="C133" s="67"/>
      <c r="D133" s="67"/>
      <c r="E133" s="67"/>
      <c r="F133" s="67"/>
      <c r="G133" s="67"/>
    </row>
    <row r="134" spans="1:7" s="63" customFormat="1" ht="15">
      <c r="A134" s="67"/>
      <c r="B134" s="67"/>
      <c r="C134" s="67"/>
      <c r="D134" s="67"/>
      <c r="E134" s="67"/>
      <c r="F134" s="67"/>
      <c r="G134" s="67"/>
    </row>
    <row r="135" spans="1:7" s="63" customFormat="1" ht="15">
      <c r="A135" s="67"/>
      <c r="B135" s="67"/>
      <c r="C135" s="67"/>
      <c r="D135" s="67"/>
      <c r="E135" s="67"/>
      <c r="F135" s="67"/>
      <c r="G135" s="67"/>
    </row>
    <row r="136" spans="1:7" s="63" customFormat="1" ht="15">
      <c r="A136" s="67"/>
      <c r="B136" s="67"/>
      <c r="C136" s="67"/>
      <c r="D136" s="67"/>
      <c r="E136" s="67"/>
      <c r="F136" s="67"/>
      <c r="G136" s="67"/>
    </row>
    <row r="137" spans="1:7" s="63" customFormat="1" ht="15">
      <c r="A137" s="67"/>
      <c r="B137" s="67"/>
      <c r="C137" s="67"/>
      <c r="D137" s="67"/>
      <c r="E137" s="67"/>
      <c r="F137" s="67"/>
      <c r="G137" s="67"/>
    </row>
    <row r="138" spans="1:7" s="63" customFormat="1" ht="15">
      <c r="A138" s="67"/>
      <c r="B138" s="67"/>
      <c r="C138" s="67"/>
      <c r="D138" s="67"/>
      <c r="E138" s="67"/>
      <c r="F138" s="67"/>
      <c r="G138" s="67"/>
    </row>
    <row r="139" spans="1:7" s="63" customFormat="1" ht="15">
      <c r="A139" s="67"/>
      <c r="B139" s="67"/>
      <c r="C139" s="67"/>
      <c r="D139" s="67"/>
      <c r="E139" s="67"/>
      <c r="F139" s="67"/>
      <c r="G139" s="67"/>
    </row>
    <row r="140" spans="1:7" s="63" customFormat="1" ht="15">
      <c r="A140" s="67"/>
      <c r="B140" s="67"/>
      <c r="C140" s="67"/>
      <c r="D140" s="67"/>
      <c r="E140" s="67"/>
      <c r="F140" s="67"/>
      <c r="G140" s="67"/>
    </row>
    <row r="141" spans="1:7" s="63" customFormat="1" ht="15">
      <c r="A141" s="67"/>
      <c r="B141" s="67"/>
      <c r="C141" s="67"/>
      <c r="D141" s="67"/>
      <c r="E141" s="67"/>
      <c r="F141" s="67"/>
      <c r="G141" s="67"/>
    </row>
    <row r="142" spans="1:7" s="63" customFormat="1" ht="15">
      <c r="A142" s="67"/>
      <c r="B142" s="67"/>
      <c r="C142" s="67"/>
      <c r="D142" s="67"/>
      <c r="E142" s="67"/>
      <c r="F142" s="67"/>
      <c r="G142" s="67"/>
    </row>
    <row r="143" spans="1:7" s="63" customFormat="1" ht="15">
      <c r="A143" s="67"/>
      <c r="B143" s="67"/>
      <c r="C143" s="67"/>
      <c r="D143" s="67"/>
      <c r="E143" s="67"/>
      <c r="F143" s="67"/>
      <c r="G143" s="67"/>
    </row>
    <row r="144" spans="1:7" s="63" customFormat="1" ht="15">
      <c r="A144" s="67"/>
      <c r="B144" s="67"/>
      <c r="C144" s="67"/>
      <c r="D144" s="67"/>
      <c r="E144" s="67"/>
      <c r="F144" s="67"/>
      <c r="G144" s="67"/>
    </row>
    <row r="145" spans="1:7" s="63" customFormat="1" ht="15">
      <c r="A145" s="67"/>
      <c r="B145" s="67"/>
      <c r="C145" s="67"/>
      <c r="D145" s="67"/>
      <c r="E145" s="67"/>
      <c r="F145" s="67"/>
      <c r="G145" s="67"/>
    </row>
    <row r="146" spans="1:7" s="63" customFormat="1" ht="15">
      <c r="A146" s="67"/>
      <c r="B146" s="67"/>
      <c r="C146" s="67"/>
      <c r="D146" s="67"/>
      <c r="E146" s="67"/>
      <c r="F146" s="67"/>
      <c r="G146" s="67"/>
    </row>
    <row r="147" spans="1:7" s="63" customFormat="1" ht="15">
      <c r="A147" s="67"/>
      <c r="B147" s="67"/>
      <c r="C147" s="67"/>
      <c r="D147" s="67"/>
      <c r="E147" s="67"/>
      <c r="F147" s="67"/>
      <c r="G147" s="67"/>
    </row>
    <row r="148" spans="1:7" s="63" customFormat="1" ht="15">
      <c r="A148" s="67"/>
      <c r="B148" s="67"/>
      <c r="C148" s="67"/>
      <c r="D148" s="67"/>
      <c r="E148" s="67"/>
      <c r="F148" s="67"/>
      <c r="G148" s="67"/>
    </row>
    <row r="149" spans="1:7" s="63" customFormat="1" ht="15">
      <c r="A149" s="67"/>
      <c r="B149" s="67"/>
      <c r="C149" s="67"/>
      <c r="D149" s="67"/>
      <c r="E149" s="67"/>
      <c r="F149" s="67"/>
      <c r="G149" s="67"/>
    </row>
    <row r="150" spans="1:7" s="63" customFormat="1" ht="15">
      <c r="A150" s="67"/>
      <c r="B150" s="67"/>
      <c r="C150" s="67"/>
      <c r="D150" s="67"/>
      <c r="E150" s="67"/>
      <c r="F150" s="67"/>
      <c r="G150" s="67"/>
    </row>
    <row r="151" spans="1:7" s="63" customFormat="1" ht="15">
      <c r="A151" s="67"/>
      <c r="B151" s="67"/>
      <c r="C151" s="67"/>
      <c r="D151" s="67"/>
      <c r="E151" s="67"/>
      <c r="F151" s="67"/>
      <c r="G151" s="67"/>
    </row>
    <row r="152" spans="1:7" s="63" customFormat="1" ht="15">
      <c r="A152" s="67"/>
      <c r="B152" s="67"/>
      <c r="C152" s="67"/>
      <c r="D152" s="67"/>
      <c r="E152" s="67"/>
      <c r="F152" s="67"/>
      <c r="G152" s="67"/>
    </row>
    <row r="153" spans="1:7" s="63" customFormat="1" ht="15">
      <c r="A153" s="67"/>
      <c r="B153" s="67"/>
      <c r="C153" s="67"/>
      <c r="D153" s="67"/>
      <c r="E153" s="67"/>
      <c r="F153" s="67"/>
      <c r="G153" s="67"/>
    </row>
    <row r="154" spans="1:7" s="63" customFormat="1" ht="15">
      <c r="A154" s="67"/>
      <c r="B154" s="67"/>
      <c r="C154" s="67"/>
      <c r="D154" s="67"/>
      <c r="E154" s="67"/>
      <c r="F154" s="67"/>
      <c r="G154" s="67"/>
    </row>
    <row r="155" spans="1:7" s="63" customFormat="1" ht="15">
      <c r="A155" s="67"/>
      <c r="B155" s="67"/>
      <c r="C155" s="67"/>
      <c r="D155" s="67"/>
      <c r="E155" s="67"/>
      <c r="F155" s="67"/>
      <c r="G155" s="67"/>
    </row>
    <row r="156" spans="1:7" s="63" customFormat="1" ht="15">
      <c r="A156" s="67"/>
      <c r="B156" s="67"/>
      <c r="C156" s="67"/>
      <c r="D156" s="67"/>
      <c r="E156" s="67"/>
      <c r="F156" s="67"/>
      <c r="G156" s="67"/>
    </row>
    <row r="157" spans="1:7" s="63" customFormat="1" ht="15">
      <c r="A157" s="67"/>
      <c r="B157" s="67"/>
      <c r="C157" s="67"/>
      <c r="D157" s="67"/>
      <c r="E157" s="67"/>
      <c r="F157" s="67"/>
      <c r="G157" s="67"/>
    </row>
    <row r="158" spans="1:7" s="63" customFormat="1" ht="15">
      <c r="A158" s="67"/>
      <c r="B158" s="67"/>
      <c r="C158" s="67"/>
      <c r="D158" s="67"/>
      <c r="E158" s="67"/>
      <c r="F158" s="67"/>
      <c r="G158" s="67"/>
    </row>
    <row r="159" spans="1:7" s="63" customFormat="1" ht="15">
      <c r="A159" s="67"/>
      <c r="B159" s="67"/>
      <c r="C159" s="67"/>
      <c r="D159" s="67"/>
      <c r="E159" s="67"/>
      <c r="F159" s="67"/>
      <c r="G159" s="67"/>
    </row>
    <row r="160" spans="1:7" s="63" customFormat="1" ht="15">
      <c r="A160" s="67"/>
      <c r="B160" s="67"/>
      <c r="C160" s="67"/>
      <c r="D160" s="67"/>
      <c r="E160" s="67"/>
      <c r="F160" s="67"/>
      <c r="G160" s="67"/>
    </row>
    <row r="161" spans="1:7" s="63" customFormat="1" ht="15">
      <c r="A161" s="67"/>
      <c r="B161" s="67"/>
      <c r="C161" s="67"/>
      <c r="D161" s="67"/>
      <c r="E161" s="67"/>
      <c r="F161" s="67"/>
      <c r="G161" s="67"/>
    </row>
    <row r="162" spans="1:7" s="63" customFormat="1" ht="15">
      <c r="A162" s="67"/>
      <c r="B162" s="67"/>
      <c r="C162" s="67"/>
      <c r="D162" s="67"/>
      <c r="E162" s="67"/>
      <c r="F162" s="67"/>
      <c r="G162" s="67"/>
    </row>
    <row r="163" spans="1:7" s="63" customFormat="1" ht="15">
      <c r="A163" s="67"/>
      <c r="B163" s="67"/>
      <c r="C163" s="67"/>
      <c r="D163" s="67"/>
      <c r="E163" s="67"/>
      <c r="F163" s="67"/>
      <c r="G163" s="67"/>
    </row>
    <row r="164" spans="1:7" s="63" customFormat="1" ht="15">
      <c r="A164" s="67"/>
      <c r="B164" s="67"/>
      <c r="C164" s="67"/>
      <c r="D164" s="67"/>
      <c r="E164" s="67"/>
      <c r="F164" s="67"/>
      <c r="G164" s="67"/>
    </row>
    <row r="165" spans="1:7" s="63" customFormat="1" ht="15">
      <c r="A165" s="67"/>
      <c r="B165" s="67"/>
      <c r="C165" s="67"/>
      <c r="D165" s="67"/>
      <c r="E165" s="67"/>
      <c r="F165" s="67"/>
      <c r="G165" s="67"/>
    </row>
    <row r="166" spans="1:7" s="63" customFormat="1" ht="15">
      <c r="A166" s="67"/>
      <c r="B166" s="67"/>
      <c r="C166" s="67"/>
      <c r="D166" s="67"/>
      <c r="E166" s="67"/>
      <c r="F166" s="67"/>
      <c r="G166" s="67"/>
    </row>
    <row r="167" spans="1:7" s="63" customFormat="1" ht="15">
      <c r="A167" s="67"/>
      <c r="B167" s="67"/>
      <c r="C167" s="67"/>
      <c r="D167" s="67"/>
      <c r="E167" s="67"/>
      <c r="F167" s="67"/>
      <c r="G167" s="67"/>
    </row>
    <row r="168" spans="1:7" s="63" customFormat="1" ht="15">
      <c r="A168" s="67"/>
      <c r="B168" s="67"/>
      <c r="C168" s="67"/>
      <c r="D168" s="67"/>
      <c r="E168" s="67"/>
      <c r="F168" s="67"/>
      <c r="G168" s="67"/>
    </row>
    <row r="169" spans="1:7" s="63" customFormat="1" ht="15">
      <c r="A169" s="67"/>
      <c r="B169" s="67"/>
      <c r="C169" s="67"/>
      <c r="D169" s="67"/>
      <c r="E169" s="67"/>
      <c r="F169" s="67"/>
      <c r="G169" s="67"/>
    </row>
    <row r="170" spans="1:7" s="63" customFormat="1" ht="15">
      <c r="A170" s="67"/>
      <c r="B170" s="67"/>
      <c r="C170" s="67"/>
      <c r="D170" s="67"/>
      <c r="E170" s="67"/>
      <c r="F170" s="67"/>
      <c r="G170" s="67"/>
    </row>
    <row r="171" spans="1:7" s="63" customFormat="1" ht="15">
      <c r="A171" s="67"/>
      <c r="B171" s="67"/>
      <c r="C171" s="67"/>
      <c r="D171" s="67"/>
      <c r="E171" s="67"/>
      <c r="F171" s="67"/>
      <c r="G171" s="67"/>
    </row>
    <row r="172" spans="1:7" s="63" customFormat="1" ht="15">
      <c r="A172" s="67"/>
      <c r="B172" s="67"/>
      <c r="C172" s="67"/>
      <c r="D172" s="67"/>
      <c r="E172" s="67"/>
      <c r="F172" s="67"/>
      <c r="G172" s="67"/>
    </row>
    <row r="173" spans="1:7" s="63" customFormat="1" ht="15">
      <c r="A173" s="67"/>
      <c r="B173" s="67"/>
      <c r="C173" s="67"/>
      <c r="D173" s="67"/>
      <c r="E173" s="67"/>
      <c r="F173" s="67"/>
      <c r="G173" s="67"/>
    </row>
  </sheetData>
  <sheetProtection/>
  <mergeCells count="7">
    <mergeCell ref="E7:G7"/>
    <mergeCell ref="A1:G1"/>
    <mergeCell ref="A2:G2"/>
    <mergeCell ref="A3:G3"/>
    <mergeCell ref="A5:G5"/>
    <mergeCell ref="A4:G4"/>
    <mergeCell ref="E6:G6"/>
  </mergeCells>
  <printOptions/>
  <pageMargins left="0.9055118110236221" right="0.7086614173228347" top="0.9448818897637796" bottom="0.7480314960629921" header="0.31496062992125984" footer="0.31496062992125984"/>
  <pageSetup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O874"/>
  <sheetViews>
    <sheetView showGridLines="0" zoomScale="82" zoomScaleNormal="82" zoomScalePageLayoutView="0" workbookViewId="0" topLeftCell="A1">
      <selection activeCell="J10" sqref="J10"/>
    </sheetView>
  </sheetViews>
  <sheetFormatPr defaultColWidth="11.421875" defaultRowHeight="12.75"/>
  <cols>
    <col min="1" max="1" width="6.00390625" style="2" customWidth="1"/>
    <col min="2" max="2" width="5.7109375" style="2" customWidth="1"/>
    <col min="3" max="3" width="6.140625" style="2" customWidth="1"/>
    <col min="4" max="4" width="5.421875" style="2" customWidth="1"/>
    <col min="5" max="5" width="6.421875" style="2" customWidth="1"/>
    <col min="6" max="6" width="62.8515625" style="2" customWidth="1"/>
    <col min="7" max="7" width="17.00390625" style="2" customWidth="1"/>
    <col min="8" max="8" width="16.57421875" style="2" customWidth="1"/>
    <col min="9" max="9" width="14.8515625" style="2" customWidth="1"/>
    <col min="10" max="10" width="15.00390625" style="2" customWidth="1"/>
    <col min="11" max="11" width="14.00390625" style="2" customWidth="1"/>
    <col min="12" max="12" width="15.7109375" style="2" customWidth="1"/>
    <col min="13" max="13" width="16.28125" style="2" customWidth="1"/>
    <col min="14" max="14" width="15.57421875" style="2" customWidth="1"/>
    <col min="15" max="15" width="11.421875" style="1" customWidth="1"/>
    <col min="16" max="44" width="11.421875" style="68" customWidth="1"/>
    <col min="45" max="16384" width="11.421875" style="1" customWidth="1"/>
  </cols>
  <sheetData>
    <row r="1" spans="1:15" ht="15.75" customHeight="1">
      <c r="A1" s="491">
        <f>+PPNE1!B1</f>
        <v>0</v>
      </c>
      <c r="B1" s="492"/>
      <c r="C1" s="492"/>
      <c r="D1" s="492"/>
      <c r="E1" s="492"/>
      <c r="F1" s="492"/>
      <c r="G1" s="492"/>
      <c r="H1" s="492"/>
      <c r="I1" s="492"/>
      <c r="J1" s="492"/>
      <c r="K1" s="492"/>
      <c r="L1" s="492"/>
      <c r="M1" s="492"/>
      <c r="N1" s="492"/>
      <c r="O1" s="493"/>
    </row>
    <row r="2" spans="1:15" ht="15.75" customHeight="1">
      <c r="A2" s="494" t="s">
        <v>454</v>
      </c>
      <c r="B2" s="480"/>
      <c r="C2" s="480"/>
      <c r="D2" s="480"/>
      <c r="E2" s="480"/>
      <c r="F2" s="480"/>
      <c r="G2" s="480"/>
      <c r="H2" s="480"/>
      <c r="I2" s="480"/>
      <c r="J2" s="480"/>
      <c r="K2" s="480"/>
      <c r="L2" s="480"/>
      <c r="M2" s="480"/>
      <c r="N2" s="480"/>
      <c r="O2" s="495"/>
    </row>
    <row r="3" spans="1:15" ht="15.75" customHeight="1">
      <c r="A3" s="496" t="s">
        <v>455</v>
      </c>
      <c r="B3" s="482"/>
      <c r="C3" s="482"/>
      <c r="D3" s="482"/>
      <c r="E3" s="482"/>
      <c r="F3" s="482"/>
      <c r="G3" s="482"/>
      <c r="H3" s="482"/>
      <c r="I3" s="482"/>
      <c r="J3" s="482"/>
      <c r="K3" s="482"/>
      <c r="L3" s="482"/>
      <c r="M3" s="482"/>
      <c r="N3" s="482"/>
      <c r="O3" s="497"/>
    </row>
    <row r="4" spans="1:15" ht="15.75" customHeight="1">
      <c r="A4" s="483" t="s">
        <v>64</v>
      </c>
      <c r="B4" s="484"/>
      <c r="C4" s="484"/>
      <c r="D4" s="484"/>
      <c r="E4" s="484"/>
      <c r="F4" s="484"/>
      <c r="G4" s="484"/>
      <c r="H4" s="484"/>
      <c r="I4" s="484"/>
      <c r="J4" s="484"/>
      <c r="K4" s="484"/>
      <c r="L4" s="484"/>
      <c r="M4" s="484"/>
      <c r="N4" s="484"/>
      <c r="O4" s="498"/>
    </row>
    <row r="5" spans="1:15" ht="15.75" customHeight="1">
      <c r="A5" s="483">
        <f>+PPNE1!C5</f>
        <v>2021</v>
      </c>
      <c r="B5" s="484"/>
      <c r="C5" s="484"/>
      <c r="D5" s="484"/>
      <c r="E5" s="484"/>
      <c r="F5" s="484"/>
      <c r="G5" s="484"/>
      <c r="H5" s="484"/>
      <c r="I5" s="484"/>
      <c r="J5" s="484"/>
      <c r="K5" s="484"/>
      <c r="L5" s="484"/>
      <c r="M5" s="484"/>
      <c r="N5" s="484"/>
      <c r="O5" s="498"/>
    </row>
    <row r="6" spans="1:15" ht="15.75" customHeight="1">
      <c r="A6" s="369" t="s">
        <v>321</v>
      </c>
      <c r="B6" s="370"/>
      <c r="C6" s="370"/>
      <c r="D6" s="370"/>
      <c r="E6" s="370"/>
      <c r="F6" s="485" t="s">
        <v>456</v>
      </c>
      <c r="G6" s="485"/>
      <c r="H6" s="485"/>
      <c r="I6" s="485"/>
      <c r="J6" s="485"/>
      <c r="K6" s="485"/>
      <c r="L6" s="485"/>
      <c r="M6" s="485"/>
      <c r="N6" s="485"/>
      <c r="O6" s="499"/>
    </row>
    <row r="7" spans="1:15" ht="15.75" customHeight="1">
      <c r="A7" s="371" t="s">
        <v>320</v>
      </c>
      <c r="B7" s="372"/>
      <c r="C7" s="372"/>
      <c r="D7" s="373"/>
      <c r="E7" s="372"/>
      <c r="F7" s="501" t="s">
        <v>1288</v>
      </c>
      <c r="G7" s="501"/>
      <c r="H7" s="501"/>
      <c r="I7" s="501"/>
      <c r="J7" s="501"/>
      <c r="K7" s="501"/>
      <c r="L7" s="501"/>
      <c r="M7" s="501"/>
      <c r="N7" s="501"/>
      <c r="O7" s="502"/>
    </row>
    <row r="8" spans="1:15" ht="15.75" customHeight="1">
      <c r="A8" s="378" t="s">
        <v>57</v>
      </c>
      <c r="B8" s="379"/>
      <c r="C8" s="379"/>
      <c r="D8" s="379"/>
      <c r="E8" s="379"/>
      <c r="F8" s="379"/>
      <c r="G8" s="379"/>
      <c r="H8" s="379"/>
      <c r="I8" s="379"/>
      <c r="J8" s="379"/>
      <c r="K8" s="379"/>
      <c r="L8" s="379"/>
      <c r="M8" s="379"/>
      <c r="N8" s="379"/>
      <c r="O8" s="380"/>
    </row>
    <row r="9" spans="1:15" ht="13.5">
      <c r="A9" s="381" t="s">
        <v>319</v>
      </c>
      <c r="B9" s="382"/>
      <c r="C9" s="382"/>
      <c r="D9" s="382"/>
      <c r="E9" s="383"/>
      <c r="F9" s="383"/>
      <c r="G9" s="384">
        <v>0</v>
      </c>
      <c r="H9" s="385"/>
      <c r="I9" s="385"/>
      <c r="J9" s="385"/>
      <c r="K9" s="385"/>
      <c r="L9" s="385"/>
      <c r="M9" s="385"/>
      <c r="N9" s="385"/>
      <c r="O9" s="386"/>
    </row>
    <row r="10" spans="1:15" ht="13.5">
      <c r="A10" s="381" t="s">
        <v>51</v>
      </c>
      <c r="B10" s="382"/>
      <c r="C10" s="382"/>
      <c r="D10" s="382"/>
      <c r="E10" s="383"/>
      <c r="F10" s="383"/>
      <c r="G10" s="384">
        <v>265000000</v>
      </c>
      <c r="H10" s="385"/>
      <c r="I10" s="385"/>
      <c r="J10" s="385"/>
      <c r="K10" s="385"/>
      <c r="L10" s="385"/>
      <c r="M10" s="385"/>
      <c r="N10" s="385"/>
      <c r="O10" s="386"/>
    </row>
    <row r="11" spans="1:15" ht="13.5">
      <c r="A11" s="381" t="s">
        <v>472</v>
      </c>
      <c r="B11" s="382"/>
      <c r="C11" s="382"/>
      <c r="D11" s="382"/>
      <c r="E11" s="383"/>
      <c r="F11" s="383"/>
      <c r="G11" s="384">
        <f>+'[4]PPNE5-'!G11</f>
        <v>343838092</v>
      </c>
      <c r="H11" s="385"/>
      <c r="I11" s="385"/>
      <c r="J11" s="385"/>
      <c r="K11" s="385"/>
      <c r="L11" s="385"/>
      <c r="M11" s="385"/>
      <c r="N11" s="385"/>
      <c r="O11" s="386"/>
    </row>
    <row r="12" spans="1:15" ht="13.5">
      <c r="A12" s="381" t="s">
        <v>52</v>
      </c>
      <c r="B12" s="382"/>
      <c r="C12" s="382"/>
      <c r="D12" s="382"/>
      <c r="E12" s="383"/>
      <c r="F12" s="383"/>
      <c r="G12" s="384">
        <v>0</v>
      </c>
      <c r="H12" s="385"/>
      <c r="I12" s="385"/>
      <c r="J12" s="385"/>
      <c r="K12" s="385"/>
      <c r="L12" s="385"/>
      <c r="M12" s="385"/>
      <c r="N12" s="385"/>
      <c r="O12" s="386"/>
    </row>
    <row r="13" spans="1:15" ht="13.5">
      <c r="A13" s="48" t="s">
        <v>63</v>
      </c>
      <c r="B13" s="382"/>
      <c r="C13" s="382"/>
      <c r="D13" s="382"/>
      <c r="E13" s="383"/>
      <c r="F13" s="383"/>
      <c r="G13" s="387">
        <v>0</v>
      </c>
      <c r="H13" s="385"/>
      <c r="I13" s="385"/>
      <c r="J13" s="385"/>
      <c r="K13" s="385"/>
      <c r="L13" s="385"/>
      <c r="M13" s="385"/>
      <c r="N13" s="385"/>
      <c r="O13" s="386"/>
    </row>
    <row r="14" spans="1:15" ht="14.25" thickBot="1">
      <c r="A14" s="388" t="s">
        <v>74</v>
      </c>
      <c r="B14" s="389"/>
      <c r="C14" s="389"/>
      <c r="D14" s="389"/>
      <c r="E14" s="390"/>
      <c r="F14" s="390"/>
      <c r="G14" s="391">
        <f>+G10+G11</f>
        <v>608838092</v>
      </c>
      <c r="H14" s="392"/>
      <c r="I14" s="392"/>
      <c r="J14" s="392"/>
      <c r="K14" s="392"/>
      <c r="L14" s="392"/>
      <c r="M14" s="392"/>
      <c r="N14" s="392"/>
      <c r="O14" s="393"/>
    </row>
    <row r="15" spans="1:15" ht="15.75" customHeight="1" thickTop="1">
      <c r="A15" s="394" t="s">
        <v>59</v>
      </c>
      <c r="B15" s="395"/>
      <c r="C15" s="395"/>
      <c r="D15" s="395"/>
      <c r="E15" s="395"/>
      <c r="F15" s="395"/>
      <c r="G15" s="395"/>
      <c r="H15" s="395"/>
      <c r="I15" s="395"/>
      <c r="J15" s="395"/>
      <c r="K15" s="395"/>
      <c r="L15" s="395"/>
      <c r="M15" s="395"/>
      <c r="N15" s="395"/>
      <c r="O15" s="396"/>
    </row>
    <row r="16" spans="1:15" ht="19.5" customHeight="1">
      <c r="A16" s="500" t="s">
        <v>75</v>
      </c>
      <c r="B16" s="500" t="s">
        <v>60</v>
      </c>
      <c r="C16" s="500" t="s">
        <v>4</v>
      </c>
      <c r="D16" s="500" t="s">
        <v>61</v>
      </c>
      <c r="E16" s="500" t="s">
        <v>23</v>
      </c>
      <c r="F16" s="503" t="s">
        <v>65</v>
      </c>
      <c r="G16" s="490" t="s">
        <v>66</v>
      </c>
      <c r="H16" s="490" t="s">
        <v>67</v>
      </c>
      <c r="I16" s="488" t="s">
        <v>68</v>
      </c>
      <c r="J16" s="489" t="s">
        <v>72</v>
      </c>
      <c r="K16" s="489"/>
      <c r="L16" s="490" t="s">
        <v>73</v>
      </c>
      <c r="M16" s="490"/>
      <c r="N16" s="486" t="s">
        <v>346</v>
      </c>
      <c r="O16" s="486" t="s">
        <v>22</v>
      </c>
    </row>
    <row r="17" spans="1:15" ht="44.25" customHeight="1">
      <c r="A17" s="500"/>
      <c r="B17" s="500"/>
      <c r="C17" s="500"/>
      <c r="D17" s="500"/>
      <c r="E17" s="500"/>
      <c r="F17" s="504"/>
      <c r="G17" s="490"/>
      <c r="H17" s="490"/>
      <c r="I17" s="488"/>
      <c r="J17" s="397" t="s">
        <v>69</v>
      </c>
      <c r="K17" s="397" t="s">
        <v>70</v>
      </c>
      <c r="L17" s="397" t="s">
        <v>50</v>
      </c>
      <c r="M17" s="397" t="s">
        <v>71</v>
      </c>
      <c r="N17" s="487"/>
      <c r="O17" s="487"/>
    </row>
    <row r="18" spans="1:15" ht="12.75">
      <c r="A18" s="398">
        <v>2</v>
      </c>
      <c r="B18" s="399"/>
      <c r="C18" s="399"/>
      <c r="D18" s="399"/>
      <c r="E18" s="399"/>
      <c r="F18" s="400" t="s">
        <v>10</v>
      </c>
      <c r="G18" s="44">
        <f>SUM(G19+G88+G222+G342+G400+G407+G490)</f>
        <v>114681697.82</v>
      </c>
      <c r="H18" s="44">
        <f aca="true" t="shared" si="0" ref="H18:M18">SUM(H19+H88+H222+H342+H400+H407+H490)</f>
        <v>56161180.64</v>
      </c>
      <c r="I18" s="44">
        <f t="shared" si="0"/>
        <v>109743324.16999999</v>
      </c>
      <c r="J18" s="44">
        <f t="shared" si="0"/>
        <v>47492334.84</v>
      </c>
      <c r="K18" s="44">
        <f t="shared" si="0"/>
        <v>44024622.84</v>
      </c>
      <c r="L18" s="44">
        <f t="shared" si="0"/>
        <v>17220322.84</v>
      </c>
      <c r="M18" s="44">
        <f t="shared" si="0"/>
        <v>209617200.85</v>
      </c>
      <c r="N18" s="44">
        <f>SUM(N19+N88+N222+N407+N490)</f>
        <v>608838092</v>
      </c>
      <c r="O18" s="53">
        <v>100</v>
      </c>
    </row>
    <row r="19" spans="1:15" ht="12.75">
      <c r="A19" s="401">
        <v>2</v>
      </c>
      <c r="B19" s="402">
        <v>1</v>
      </c>
      <c r="C19" s="403"/>
      <c r="D19" s="403"/>
      <c r="E19" s="403"/>
      <c r="F19" s="404" t="s">
        <v>347</v>
      </c>
      <c r="G19" s="46">
        <f>SUM(G20+G48+G64+G71+G79)</f>
        <v>107706697.82</v>
      </c>
      <c r="H19" s="46">
        <f aca="true" t="shared" si="1" ref="H19:M19">SUM(H20+H48+H64+H71+H79)</f>
        <v>41686180.64</v>
      </c>
      <c r="I19" s="46">
        <f t="shared" si="1"/>
        <v>77268324.16999999</v>
      </c>
      <c r="J19" s="46">
        <f t="shared" si="1"/>
        <v>28767334.84</v>
      </c>
      <c r="K19" s="46">
        <f t="shared" si="1"/>
        <v>25299622.84</v>
      </c>
      <c r="L19" s="46">
        <f t="shared" si="1"/>
        <v>17220322.84</v>
      </c>
      <c r="M19" s="46">
        <f t="shared" si="1"/>
        <v>168163690.85</v>
      </c>
      <c r="N19" s="46">
        <f>SUM(N20+N48+N64+N71+N79)</f>
        <v>466112174</v>
      </c>
      <c r="O19" s="54">
        <v>71.71557522123894</v>
      </c>
    </row>
    <row r="20" spans="1:15" ht="12.75">
      <c r="A20" s="405">
        <v>2</v>
      </c>
      <c r="B20" s="406">
        <v>1</v>
      </c>
      <c r="C20" s="406">
        <v>1</v>
      </c>
      <c r="D20" s="406"/>
      <c r="E20" s="406"/>
      <c r="F20" s="407" t="s">
        <v>76</v>
      </c>
      <c r="G20" s="45">
        <f>SUM(G21+G28+G39+G46)</f>
        <v>99889054.69</v>
      </c>
      <c r="H20" s="45">
        <f>SUM(H21+H28+H39+H46)</f>
        <v>33868537.51</v>
      </c>
      <c r="I20" s="45">
        <f>SUM(I21+I28+I39+I46)</f>
        <v>69450681.03999999</v>
      </c>
      <c r="J20" s="45">
        <f>SUM(J21+J28+J39+J46)</f>
        <v>20949691.71</v>
      </c>
      <c r="K20" s="45">
        <f>SUM(K21+K28+K39+K46)</f>
        <v>17481979.71</v>
      </c>
      <c r="L20" s="45">
        <f>SUM(L21+L28+L39+L46+L37)</f>
        <v>9402679.71</v>
      </c>
      <c r="M20" s="45">
        <f>SUM(M21+M28+M39+M46+M41)</f>
        <v>157334047.63</v>
      </c>
      <c r="N20" s="45">
        <f>SUM(N21+N28+N39+N41)</f>
        <v>408376672</v>
      </c>
      <c r="O20" s="55">
        <v>60.10796460176991</v>
      </c>
    </row>
    <row r="21" spans="1:15" ht="12.75">
      <c r="A21" s="408">
        <v>2</v>
      </c>
      <c r="B21" s="409">
        <v>1</v>
      </c>
      <c r="C21" s="409">
        <v>1</v>
      </c>
      <c r="D21" s="409">
        <v>1</v>
      </c>
      <c r="E21" s="409"/>
      <c r="F21" s="410" t="s">
        <v>77</v>
      </c>
      <c r="G21" s="40">
        <f>SUM(G22:G27)</f>
        <v>3146000</v>
      </c>
      <c r="H21" s="39">
        <f aca="true" t="shared" si="2" ref="H21:M21">SUM(H22:H27)</f>
        <v>3148000</v>
      </c>
      <c r="I21" s="39">
        <f t="shared" si="2"/>
        <v>3150000</v>
      </c>
      <c r="J21" s="39">
        <f t="shared" si="2"/>
        <v>3150000</v>
      </c>
      <c r="K21" s="39">
        <f t="shared" si="2"/>
        <v>3150000</v>
      </c>
      <c r="L21" s="39">
        <f t="shared" si="2"/>
        <v>3150000</v>
      </c>
      <c r="M21" s="39">
        <f t="shared" si="2"/>
        <v>3150000</v>
      </c>
      <c r="N21" s="39">
        <f>SUM(G21:M21)</f>
        <v>22044000</v>
      </c>
      <c r="O21" s="56">
        <v>0</v>
      </c>
    </row>
    <row r="22" spans="1:15" ht="12.75">
      <c r="A22" s="411">
        <v>2</v>
      </c>
      <c r="B22" s="412">
        <v>1</v>
      </c>
      <c r="C22" s="412">
        <v>1</v>
      </c>
      <c r="D22" s="412">
        <v>1</v>
      </c>
      <c r="E22" s="412" t="s">
        <v>305</v>
      </c>
      <c r="F22" s="413" t="s">
        <v>348</v>
      </c>
      <c r="G22" s="38"/>
      <c r="H22" s="38"/>
      <c r="I22" s="38"/>
      <c r="J22" s="38"/>
      <c r="K22" s="38"/>
      <c r="L22" s="38"/>
      <c r="M22" s="38"/>
      <c r="N22" s="38">
        <v>0</v>
      </c>
      <c r="O22" s="49">
        <v>0</v>
      </c>
    </row>
    <row r="23" spans="1:15" ht="12.75">
      <c r="A23" s="411">
        <v>2</v>
      </c>
      <c r="B23" s="412">
        <v>1</v>
      </c>
      <c r="C23" s="412">
        <v>1</v>
      </c>
      <c r="D23" s="412">
        <v>1</v>
      </c>
      <c r="E23" s="412" t="s">
        <v>306</v>
      </c>
      <c r="F23" s="414" t="s">
        <v>78</v>
      </c>
      <c r="G23" s="38"/>
      <c r="H23" s="38"/>
      <c r="I23" s="38"/>
      <c r="J23" s="38"/>
      <c r="K23" s="38"/>
      <c r="L23" s="38"/>
      <c r="M23" s="38"/>
      <c r="N23" s="38">
        <v>0</v>
      </c>
      <c r="O23" s="49">
        <v>0</v>
      </c>
    </row>
    <row r="24" spans="1:15" ht="12.75">
      <c r="A24" s="411">
        <v>2</v>
      </c>
      <c r="B24" s="412">
        <v>1</v>
      </c>
      <c r="C24" s="412">
        <v>1</v>
      </c>
      <c r="D24" s="412">
        <v>1</v>
      </c>
      <c r="E24" s="412" t="s">
        <v>307</v>
      </c>
      <c r="F24" s="414" t="s">
        <v>349</v>
      </c>
      <c r="G24" s="38"/>
      <c r="H24" s="38"/>
      <c r="I24" s="38"/>
      <c r="J24" s="38"/>
      <c r="K24" s="38"/>
      <c r="L24" s="38"/>
      <c r="M24" s="38"/>
      <c r="N24" s="38">
        <v>0</v>
      </c>
      <c r="O24" s="49">
        <v>0</v>
      </c>
    </row>
    <row r="25" spans="1:15" ht="12.75">
      <c r="A25" s="411">
        <v>2</v>
      </c>
      <c r="B25" s="412">
        <v>1</v>
      </c>
      <c r="C25" s="412">
        <v>1</v>
      </c>
      <c r="D25" s="412">
        <v>1</v>
      </c>
      <c r="E25" s="412" t="s">
        <v>308</v>
      </c>
      <c r="F25" s="414" t="s">
        <v>79</v>
      </c>
      <c r="G25" s="38"/>
      <c r="H25" s="38"/>
      <c r="I25" s="38"/>
      <c r="J25" s="38"/>
      <c r="K25" s="38"/>
      <c r="L25" s="38"/>
      <c r="M25" s="38"/>
      <c r="N25" s="38">
        <v>0</v>
      </c>
      <c r="O25" s="49">
        <v>0</v>
      </c>
    </row>
    <row r="26" spans="1:15" ht="12.75">
      <c r="A26" s="411">
        <v>2</v>
      </c>
      <c r="B26" s="412">
        <v>1</v>
      </c>
      <c r="C26" s="412">
        <v>1</v>
      </c>
      <c r="D26" s="412">
        <v>1</v>
      </c>
      <c r="E26" s="412" t="s">
        <v>312</v>
      </c>
      <c r="F26" s="414" t="s">
        <v>80</v>
      </c>
      <c r="G26" s="38">
        <v>3146000</v>
      </c>
      <c r="H26" s="38">
        <v>3148000</v>
      </c>
      <c r="I26" s="38">
        <v>3150000</v>
      </c>
      <c r="J26" s="38">
        <v>3150000</v>
      </c>
      <c r="K26" s="38">
        <v>3150000</v>
      </c>
      <c r="L26" s="38">
        <v>3150000</v>
      </c>
      <c r="M26" s="38">
        <v>3150000</v>
      </c>
      <c r="N26" s="38">
        <f>SUM(G26:M26)</f>
        <v>22044000</v>
      </c>
      <c r="O26" s="49">
        <v>0</v>
      </c>
    </row>
    <row r="27" spans="1:15" ht="12.75">
      <c r="A27" s="411">
        <v>2</v>
      </c>
      <c r="B27" s="412">
        <v>1</v>
      </c>
      <c r="C27" s="412">
        <v>1</v>
      </c>
      <c r="D27" s="412">
        <v>1</v>
      </c>
      <c r="E27" s="412" t="s">
        <v>350</v>
      </c>
      <c r="F27" s="414" t="s">
        <v>351</v>
      </c>
      <c r="G27" s="38"/>
      <c r="H27" s="38"/>
      <c r="I27" s="38"/>
      <c r="J27" s="38"/>
      <c r="K27" s="38"/>
      <c r="L27" s="38"/>
      <c r="M27" s="38"/>
      <c r="N27" s="38">
        <v>0</v>
      </c>
      <c r="O27" s="49">
        <v>0</v>
      </c>
    </row>
    <row r="28" spans="1:15" ht="12.75">
      <c r="A28" s="408">
        <v>2</v>
      </c>
      <c r="B28" s="409">
        <v>1</v>
      </c>
      <c r="C28" s="409">
        <v>1</v>
      </c>
      <c r="D28" s="409">
        <v>2</v>
      </c>
      <c r="E28" s="409"/>
      <c r="F28" s="410" t="s">
        <v>81</v>
      </c>
      <c r="G28" s="39">
        <f>+G29</f>
        <v>92839074.98</v>
      </c>
      <c r="H28" s="39">
        <f>+H29</f>
        <v>26816557.8</v>
      </c>
      <c r="I28" s="39">
        <f>+I29</f>
        <v>62396701.33</v>
      </c>
      <c r="J28" s="39">
        <f>+J29</f>
        <v>13895712</v>
      </c>
      <c r="K28" s="39">
        <f>+K29</f>
        <v>10428000</v>
      </c>
      <c r="L28" s="39">
        <f>SUM(L29:L36)</f>
        <v>2348700</v>
      </c>
      <c r="M28" s="39">
        <f>+M29</f>
        <v>148595067.89</v>
      </c>
      <c r="N28" s="39">
        <f>SUM(G28:M28)</f>
        <v>357319814</v>
      </c>
      <c r="O28" s="56">
        <v>54.86725663716814</v>
      </c>
    </row>
    <row r="29" spans="1:15" ht="12.75">
      <c r="A29" s="411">
        <v>2</v>
      </c>
      <c r="B29" s="412">
        <v>1</v>
      </c>
      <c r="C29" s="412">
        <v>1</v>
      </c>
      <c r="D29" s="412">
        <v>2</v>
      </c>
      <c r="E29" s="412" t="s">
        <v>305</v>
      </c>
      <c r="F29" s="414" t="s">
        <v>82</v>
      </c>
      <c r="G29" s="38">
        <v>92839074.98</v>
      </c>
      <c r="H29" s="38">
        <v>26816557.8</v>
      </c>
      <c r="I29" s="38">
        <v>62396701.33</v>
      </c>
      <c r="J29" s="38">
        <v>13895712</v>
      </c>
      <c r="K29" s="38">
        <v>10428000</v>
      </c>
      <c r="L29" s="38">
        <v>0</v>
      </c>
      <c r="M29" s="38">
        <v>148595067.89</v>
      </c>
      <c r="N29" s="38">
        <f>SUM(G29:M29)</f>
        <v>354971114</v>
      </c>
      <c r="O29" s="49">
        <v>54.86725663716814</v>
      </c>
    </row>
    <row r="30" spans="1:15" ht="12.75">
      <c r="A30" s="411">
        <v>2</v>
      </c>
      <c r="B30" s="412">
        <v>1</v>
      </c>
      <c r="C30" s="412">
        <v>1</v>
      </c>
      <c r="D30" s="412">
        <v>2</v>
      </c>
      <c r="E30" s="412" t="s">
        <v>306</v>
      </c>
      <c r="F30" s="414" t="s">
        <v>83</v>
      </c>
      <c r="G30" s="38"/>
      <c r="H30" s="38"/>
      <c r="I30" s="38"/>
      <c r="J30" s="38"/>
      <c r="K30" s="38"/>
      <c r="L30" s="38"/>
      <c r="M30" s="38"/>
      <c r="N30" s="38">
        <v>0</v>
      </c>
      <c r="O30" s="49">
        <v>0</v>
      </c>
    </row>
    <row r="31" spans="1:15" ht="12.75">
      <c r="A31" s="411">
        <v>2</v>
      </c>
      <c r="B31" s="412">
        <v>1</v>
      </c>
      <c r="C31" s="412">
        <v>1</v>
      </c>
      <c r="D31" s="412">
        <v>2</v>
      </c>
      <c r="E31" s="412" t="s">
        <v>307</v>
      </c>
      <c r="F31" s="414" t="s">
        <v>39</v>
      </c>
      <c r="G31" s="38"/>
      <c r="H31" s="38"/>
      <c r="I31" s="38"/>
      <c r="J31" s="38"/>
      <c r="K31" s="38"/>
      <c r="L31" s="38"/>
      <c r="M31" s="38"/>
      <c r="N31" s="38">
        <v>0</v>
      </c>
      <c r="O31" s="49">
        <v>0</v>
      </c>
    </row>
    <row r="32" spans="1:15" ht="12.75">
      <c r="A32" s="411">
        <v>2</v>
      </c>
      <c r="B32" s="412">
        <v>1</v>
      </c>
      <c r="C32" s="412">
        <v>1</v>
      </c>
      <c r="D32" s="412">
        <v>2</v>
      </c>
      <c r="E32" s="412" t="s">
        <v>308</v>
      </c>
      <c r="F32" s="414" t="s">
        <v>84</v>
      </c>
      <c r="G32" s="38"/>
      <c r="H32" s="38"/>
      <c r="I32" s="38"/>
      <c r="J32" s="38"/>
      <c r="K32" s="38"/>
      <c r="L32" s="38"/>
      <c r="M32" s="38"/>
      <c r="N32" s="38">
        <v>0</v>
      </c>
      <c r="O32" s="49">
        <v>0</v>
      </c>
    </row>
    <row r="33" spans="1:15" ht="12.75">
      <c r="A33" s="411">
        <v>2</v>
      </c>
      <c r="B33" s="412">
        <v>1</v>
      </c>
      <c r="C33" s="412">
        <v>1</v>
      </c>
      <c r="D33" s="412">
        <v>2</v>
      </c>
      <c r="E33" s="412" t="s">
        <v>312</v>
      </c>
      <c r="F33" s="414" t="s">
        <v>85</v>
      </c>
      <c r="G33" s="38"/>
      <c r="H33" s="38"/>
      <c r="I33" s="38"/>
      <c r="J33" s="38"/>
      <c r="K33" s="38"/>
      <c r="L33" s="38"/>
      <c r="M33" s="38"/>
      <c r="N33" s="38">
        <v>0</v>
      </c>
      <c r="O33" s="49">
        <v>0</v>
      </c>
    </row>
    <row r="34" spans="1:15" ht="12.75">
      <c r="A34" s="411">
        <v>2</v>
      </c>
      <c r="B34" s="412">
        <v>1</v>
      </c>
      <c r="C34" s="412">
        <v>1</v>
      </c>
      <c r="D34" s="412">
        <v>2</v>
      </c>
      <c r="E34" s="412" t="s">
        <v>350</v>
      </c>
      <c r="F34" s="414" t="s">
        <v>86</v>
      </c>
      <c r="G34" s="38"/>
      <c r="H34" s="38"/>
      <c r="I34" s="38"/>
      <c r="J34" s="38"/>
      <c r="K34" s="38"/>
      <c r="L34" s="38"/>
      <c r="M34" s="38"/>
      <c r="N34" s="38">
        <v>0</v>
      </c>
      <c r="O34" s="49">
        <v>0</v>
      </c>
    </row>
    <row r="35" spans="1:15" ht="12.75">
      <c r="A35" s="411">
        <v>2</v>
      </c>
      <c r="B35" s="412">
        <v>1</v>
      </c>
      <c r="C35" s="412">
        <v>1</v>
      </c>
      <c r="D35" s="412">
        <v>2</v>
      </c>
      <c r="E35" s="412" t="s">
        <v>352</v>
      </c>
      <c r="F35" s="414" t="s">
        <v>41</v>
      </c>
      <c r="G35" s="38"/>
      <c r="H35" s="38"/>
      <c r="I35" s="38"/>
      <c r="J35" s="38"/>
      <c r="K35" s="38"/>
      <c r="L35" s="38"/>
      <c r="M35" s="38"/>
      <c r="N35" s="38">
        <v>0</v>
      </c>
      <c r="O35" s="49">
        <v>0</v>
      </c>
    </row>
    <row r="36" spans="1:15" ht="12.75">
      <c r="A36" s="411">
        <v>2</v>
      </c>
      <c r="B36" s="412">
        <v>1</v>
      </c>
      <c r="C36" s="412">
        <v>1</v>
      </c>
      <c r="D36" s="412">
        <v>2</v>
      </c>
      <c r="E36" s="412" t="s">
        <v>358</v>
      </c>
      <c r="F36" s="414" t="s">
        <v>1289</v>
      </c>
      <c r="G36" s="38"/>
      <c r="H36" s="38"/>
      <c r="I36" s="38"/>
      <c r="J36" s="38"/>
      <c r="K36" s="38"/>
      <c r="L36" s="38">
        <v>2348700</v>
      </c>
      <c r="M36" s="38"/>
      <c r="N36" s="38"/>
      <c r="O36" s="49"/>
    </row>
    <row r="37" spans="1:15" ht="12.75">
      <c r="A37" s="408">
        <v>2</v>
      </c>
      <c r="B37" s="409">
        <v>1</v>
      </c>
      <c r="C37" s="409">
        <v>1</v>
      </c>
      <c r="D37" s="409">
        <v>3</v>
      </c>
      <c r="E37" s="409"/>
      <c r="F37" s="410" t="s">
        <v>87</v>
      </c>
      <c r="G37" s="39">
        <v>0</v>
      </c>
      <c r="H37" s="39">
        <v>0</v>
      </c>
      <c r="I37" s="39">
        <v>0</v>
      </c>
      <c r="J37" s="39">
        <v>0</v>
      </c>
      <c r="K37" s="39">
        <v>0</v>
      </c>
      <c r="L37" s="39">
        <f>+L38</f>
        <v>0</v>
      </c>
      <c r="M37" s="39">
        <v>0</v>
      </c>
      <c r="N37" s="39">
        <f>+N38</f>
        <v>0</v>
      </c>
      <c r="O37" s="56">
        <v>0</v>
      </c>
    </row>
    <row r="38" spans="1:15" ht="12.75">
      <c r="A38" s="411">
        <v>2</v>
      </c>
      <c r="B38" s="412">
        <v>1</v>
      </c>
      <c r="C38" s="412">
        <v>1</v>
      </c>
      <c r="D38" s="412">
        <v>3</v>
      </c>
      <c r="E38" s="412" t="s">
        <v>305</v>
      </c>
      <c r="F38" s="414" t="s">
        <v>87</v>
      </c>
      <c r="G38" s="38"/>
      <c r="H38" s="38"/>
      <c r="I38" s="38"/>
      <c r="J38" s="38"/>
      <c r="K38" s="38"/>
      <c r="L38" s="38"/>
      <c r="M38" s="38"/>
      <c r="N38" s="38">
        <f>SUM(G38:M38)</f>
        <v>0</v>
      </c>
      <c r="O38" s="49">
        <v>0</v>
      </c>
    </row>
    <row r="39" spans="1:15" ht="12.75">
      <c r="A39" s="408">
        <v>2</v>
      </c>
      <c r="B39" s="409">
        <v>1</v>
      </c>
      <c r="C39" s="409">
        <v>1</v>
      </c>
      <c r="D39" s="409">
        <v>4</v>
      </c>
      <c r="E39" s="409"/>
      <c r="F39" s="410" t="s">
        <v>353</v>
      </c>
      <c r="G39" s="39">
        <f>+G40</f>
        <v>3903979.71</v>
      </c>
      <c r="H39" s="39">
        <f aca="true" t="shared" si="3" ref="H39:M39">+H40</f>
        <v>3903979.71</v>
      </c>
      <c r="I39" s="39">
        <f t="shared" si="3"/>
        <v>3903979.71</v>
      </c>
      <c r="J39" s="39">
        <f t="shared" si="3"/>
        <v>3903979.71</v>
      </c>
      <c r="K39" s="39">
        <f t="shared" si="3"/>
        <v>3903979.71</v>
      </c>
      <c r="L39" s="39">
        <f t="shared" si="3"/>
        <v>3903979.71</v>
      </c>
      <c r="M39" s="39">
        <f t="shared" si="3"/>
        <v>3903979.74</v>
      </c>
      <c r="N39" s="39">
        <f>SUM(G39:M39)</f>
        <v>27327858</v>
      </c>
      <c r="O39" s="56">
        <v>4.95575221238938</v>
      </c>
    </row>
    <row r="40" spans="1:15" ht="12.75">
      <c r="A40" s="411">
        <v>2</v>
      </c>
      <c r="B40" s="412">
        <v>1</v>
      </c>
      <c r="C40" s="412">
        <v>1</v>
      </c>
      <c r="D40" s="412">
        <v>4</v>
      </c>
      <c r="E40" s="412" t="s">
        <v>305</v>
      </c>
      <c r="F40" s="414" t="s">
        <v>353</v>
      </c>
      <c r="G40" s="38">
        <v>3903979.71</v>
      </c>
      <c r="H40" s="38">
        <v>3903979.71</v>
      </c>
      <c r="I40" s="38">
        <v>3903979.71</v>
      </c>
      <c r="J40" s="38">
        <v>3903979.71</v>
      </c>
      <c r="K40" s="38">
        <v>3903979.71</v>
      </c>
      <c r="L40" s="38">
        <v>3903979.71</v>
      </c>
      <c r="M40" s="38">
        <v>3903979.74</v>
      </c>
      <c r="N40" s="38">
        <f>SUM(G40:M40)</f>
        <v>27327858</v>
      </c>
      <c r="O40" s="49">
        <v>4.95575221238938</v>
      </c>
    </row>
    <row r="41" spans="1:15" ht="12.75">
      <c r="A41" s="408">
        <v>2</v>
      </c>
      <c r="B41" s="409">
        <v>1</v>
      </c>
      <c r="C41" s="409">
        <v>1</v>
      </c>
      <c r="D41" s="409">
        <v>5</v>
      </c>
      <c r="E41" s="409"/>
      <c r="F41" s="410" t="s">
        <v>354</v>
      </c>
      <c r="G41" s="39">
        <f>SUM(G42:G45)</f>
        <v>0</v>
      </c>
      <c r="H41" s="39">
        <f aca="true" t="shared" si="4" ref="H41:M41">SUM(H42:H45)</f>
        <v>0</v>
      </c>
      <c r="I41" s="39">
        <f t="shared" si="4"/>
        <v>0</v>
      </c>
      <c r="J41" s="39">
        <f t="shared" si="4"/>
        <v>0</v>
      </c>
      <c r="K41" s="39">
        <f t="shared" si="4"/>
        <v>0</v>
      </c>
      <c r="L41" s="39">
        <f t="shared" si="4"/>
        <v>0</v>
      </c>
      <c r="M41" s="39">
        <f t="shared" si="4"/>
        <v>1685000</v>
      </c>
      <c r="N41" s="39">
        <f>+M41</f>
        <v>1685000</v>
      </c>
      <c r="O41" s="56">
        <v>0.2849557522123894</v>
      </c>
    </row>
    <row r="42" spans="1:15" ht="12.75">
      <c r="A42" s="411">
        <v>2</v>
      </c>
      <c r="B42" s="412">
        <v>1</v>
      </c>
      <c r="C42" s="412">
        <v>1</v>
      </c>
      <c r="D42" s="412">
        <v>5</v>
      </c>
      <c r="E42" s="412" t="s">
        <v>305</v>
      </c>
      <c r="F42" s="415" t="s">
        <v>354</v>
      </c>
      <c r="G42" s="38"/>
      <c r="H42" s="38"/>
      <c r="I42" s="38"/>
      <c r="J42" s="38"/>
      <c r="K42" s="38"/>
      <c r="L42" s="38"/>
      <c r="M42" s="38">
        <f>+'[4]PPNE5-'!J42</f>
        <v>885000</v>
      </c>
      <c r="N42" s="38">
        <f>+M42</f>
        <v>885000</v>
      </c>
      <c r="O42" s="49">
        <v>0.1424778761061947</v>
      </c>
    </row>
    <row r="43" spans="1:15" ht="12.75">
      <c r="A43" s="411">
        <v>2</v>
      </c>
      <c r="B43" s="412">
        <v>1</v>
      </c>
      <c r="C43" s="412">
        <v>1</v>
      </c>
      <c r="D43" s="412">
        <v>5</v>
      </c>
      <c r="E43" s="412" t="s">
        <v>306</v>
      </c>
      <c r="F43" s="414" t="s">
        <v>88</v>
      </c>
      <c r="G43" s="38"/>
      <c r="H43" s="38"/>
      <c r="I43" s="38"/>
      <c r="J43" s="38"/>
      <c r="K43" s="38"/>
      <c r="L43" s="38"/>
      <c r="M43" s="38"/>
      <c r="N43" s="38">
        <v>0</v>
      </c>
      <c r="O43" s="49">
        <v>0</v>
      </c>
    </row>
    <row r="44" spans="1:15" ht="12.75">
      <c r="A44" s="411">
        <v>2</v>
      </c>
      <c r="B44" s="412">
        <v>1</v>
      </c>
      <c r="C44" s="412">
        <v>1</v>
      </c>
      <c r="D44" s="412">
        <v>5</v>
      </c>
      <c r="E44" s="412" t="s">
        <v>307</v>
      </c>
      <c r="F44" s="414" t="s">
        <v>355</v>
      </c>
      <c r="G44" s="38"/>
      <c r="H44" s="38"/>
      <c r="I44" s="38"/>
      <c r="J44" s="38"/>
      <c r="K44" s="38"/>
      <c r="L44" s="38"/>
      <c r="M44" s="38">
        <f>+'[4]PPNE5-'!J44</f>
        <v>300000</v>
      </c>
      <c r="N44" s="38">
        <f>+M44</f>
        <v>300000</v>
      </c>
      <c r="O44" s="49">
        <v>0.05327433628318584</v>
      </c>
    </row>
    <row r="45" spans="1:15" ht="12.75">
      <c r="A45" s="411">
        <v>2</v>
      </c>
      <c r="B45" s="412">
        <v>1</v>
      </c>
      <c r="C45" s="412">
        <v>1</v>
      </c>
      <c r="D45" s="412">
        <v>5</v>
      </c>
      <c r="E45" s="412" t="s">
        <v>308</v>
      </c>
      <c r="F45" s="414" t="s">
        <v>309</v>
      </c>
      <c r="G45" s="38"/>
      <c r="H45" s="38"/>
      <c r="I45" s="38"/>
      <c r="J45" s="38"/>
      <c r="K45" s="38"/>
      <c r="L45" s="38"/>
      <c r="M45" s="38">
        <f>+'[4]PPNE5-'!J45</f>
        <v>500000</v>
      </c>
      <c r="N45" s="38">
        <f>+M45</f>
        <v>500000</v>
      </c>
      <c r="O45" s="49">
        <v>0.08920353982300884</v>
      </c>
    </row>
    <row r="46" spans="1:15" ht="12.75">
      <c r="A46" s="408">
        <v>2</v>
      </c>
      <c r="B46" s="409">
        <v>1</v>
      </c>
      <c r="C46" s="409">
        <v>1</v>
      </c>
      <c r="D46" s="409">
        <v>6</v>
      </c>
      <c r="E46" s="409"/>
      <c r="F46" s="410" t="s">
        <v>356</v>
      </c>
      <c r="G46" s="39">
        <v>0</v>
      </c>
      <c r="H46" s="39">
        <v>0</v>
      </c>
      <c r="I46" s="39">
        <v>0</v>
      </c>
      <c r="J46" s="39">
        <v>0</v>
      </c>
      <c r="K46" s="39">
        <v>0</v>
      </c>
      <c r="L46" s="39">
        <v>0</v>
      </c>
      <c r="M46" s="39">
        <v>0</v>
      </c>
      <c r="N46" s="39">
        <v>0</v>
      </c>
      <c r="O46" s="56">
        <v>0</v>
      </c>
    </row>
    <row r="47" spans="1:15" ht="12.75">
      <c r="A47" s="411">
        <v>2</v>
      </c>
      <c r="B47" s="412">
        <v>1</v>
      </c>
      <c r="C47" s="412">
        <v>1</v>
      </c>
      <c r="D47" s="412">
        <v>6</v>
      </c>
      <c r="E47" s="412" t="s">
        <v>305</v>
      </c>
      <c r="F47" s="414" t="s">
        <v>356</v>
      </c>
      <c r="G47" s="38"/>
      <c r="H47" s="38"/>
      <c r="I47" s="38"/>
      <c r="J47" s="38"/>
      <c r="K47" s="38"/>
      <c r="L47" s="38"/>
      <c r="M47" s="38"/>
      <c r="N47" s="38">
        <v>0</v>
      </c>
      <c r="O47" s="49">
        <v>0</v>
      </c>
    </row>
    <row r="48" spans="1:15" ht="12.75">
      <c r="A48" s="405">
        <v>2</v>
      </c>
      <c r="B48" s="406">
        <v>1</v>
      </c>
      <c r="C48" s="406">
        <v>2</v>
      </c>
      <c r="D48" s="406"/>
      <c r="E48" s="406"/>
      <c r="F48" s="407" t="s">
        <v>24</v>
      </c>
      <c r="G48" s="268">
        <f>+G49+G51+G62</f>
        <v>0</v>
      </c>
      <c r="H48" s="268">
        <f aca="true" t="shared" si="5" ref="H48:M48">+H49+H51+H62</f>
        <v>0</v>
      </c>
      <c r="I48" s="268">
        <f t="shared" si="5"/>
        <v>0</v>
      </c>
      <c r="J48" s="268">
        <f t="shared" si="5"/>
        <v>0</v>
      </c>
      <c r="K48" s="268">
        <f t="shared" si="5"/>
        <v>0</v>
      </c>
      <c r="L48" s="268">
        <f t="shared" si="5"/>
        <v>0</v>
      </c>
      <c r="M48" s="268">
        <f t="shared" si="5"/>
        <v>2912000</v>
      </c>
      <c r="N48" s="268">
        <f>+M48</f>
        <v>2912000</v>
      </c>
      <c r="O48" s="55">
        <v>3.6504424778761058</v>
      </c>
    </row>
    <row r="49" spans="1:15" ht="12.75">
      <c r="A49" s="408">
        <v>2</v>
      </c>
      <c r="B49" s="409">
        <v>1</v>
      </c>
      <c r="C49" s="409">
        <v>2</v>
      </c>
      <c r="D49" s="409">
        <v>1</v>
      </c>
      <c r="E49" s="409"/>
      <c r="F49" s="410" t="s">
        <v>89</v>
      </c>
      <c r="G49" s="39">
        <v>0</v>
      </c>
      <c r="H49" s="39">
        <v>0</v>
      </c>
      <c r="I49" s="39">
        <v>0</v>
      </c>
      <c r="J49" s="39">
        <v>0</v>
      </c>
      <c r="K49" s="39">
        <v>0</v>
      </c>
      <c r="L49" s="39">
        <v>0</v>
      </c>
      <c r="M49" s="39">
        <v>0</v>
      </c>
      <c r="N49" s="39">
        <v>0</v>
      </c>
      <c r="O49" s="56">
        <v>0</v>
      </c>
    </row>
    <row r="50" spans="1:15" ht="12.75">
      <c r="A50" s="411">
        <v>2</v>
      </c>
      <c r="B50" s="412">
        <v>1</v>
      </c>
      <c r="C50" s="412">
        <v>2</v>
      </c>
      <c r="D50" s="412">
        <v>1</v>
      </c>
      <c r="E50" s="412" t="s">
        <v>305</v>
      </c>
      <c r="F50" s="414" t="s">
        <v>89</v>
      </c>
      <c r="G50" s="38"/>
      <c r="H50" s="38"/>
      <c r="I50" s="38"/>
      <c r="J50" s="38"/>
      <c r="K50" s="38"/>
      <c r="L50" s="38"/>
      <c r="M50" s="38"/>
      <c r="N50" s="38">
        <v>0</v>
      </c>
      <c r="O50" s="49">
        <v>0</v>
      </c>
    </row>
    <row r="51" spans="1:15" ht="12.75">
      <c r="A51" s="408">
        <v>2</v>
      </c>
      <c r="B51" s="409">
        <v>1</v>
      </c>
      <c r="C51" s="409">
        <v>2</v>
      </c>
      <c r="D51" s="409">
        <v>2</v>
      </c>
      <c r="E51" s="409"/>
      <c r="F51" s="410" t="s">
        <v>90</v>
      </c>
      <c r="G51" s="39">
        <f>SUM(G52:G61)</f>
        <v>0</v>
      </c>
      <c r="H51" s="39">
        <f aca="true" t="shared" si="6" ref="H51:M51">SUM(H52:H61)</f>
        <v>0</v>
      </c>
      <c r="I51" s="39">
        <f t="shared" si="6"/>
        <v>0</v>
      </c>
      <c r="J51" s="39">
        <f t="shared" si="6"/>
        <v>0</v>
      </c>
      <c r="K51" s="39">
        <f t="shared" si="6"/>
        <v>0</v>
      </c>
      <c r="L51" s="39">
        <f t="shared" si="6"/>
        <v>0</v>
      </c>
      <c r="M51" s="39">
        <f t="shared" si="6"/>
        <v>2912000</v>
      </c>
      <c r="N51" s="39">
        <f>+M51</f>
        <v>2912000</v>
      </c>
      <c r="O51" s="56">
        <v>3.6504424778761058</v>
      </c>
    </row>
    <row r="52" spans="1:15" ht="12.75">
      <c r="A52" s="411">
        <v>2</v>
      </c>
      <c r="B52" s="412">
        <v>1</v>
      </c>
      <c r="C52" s="412">
        <v>2</v>
      </c>
      <c r="D52" s="412">
        <v>2</v>
      </c>
      <c r="E52" s="412" t="s">
        <v>305</v>
      </c>
      <c r="F52" s="414" t="s">
        <v>91</v>
      </c>
      <c r="G52" s="38"/>
      <c r="H52" s="38"/>
      <c r="I52" s="38"/>
      <c r="J52" s="38"/>
      <c r="K52" s="38"/>
      <c r="L52" s="38"/>
      <c r="M52" s="38"/>
      <c r="N52" s="38">
        <v>0</v>
      </c>
      <c r="O52" s="49">
        <v>0</v>
      </c>
    </row>
    <row r="53" spans="1:15" ht="12.75">
      <c r="A53" s="411">
        <v>2</v>
      </c>
      <c r="B53" s="412">
        <v>1</v>
      </c>
      <c r="C53" s="412">
        <v>2</v>
      </c>
      <c r="D53" s="412">
        <v>2</v>
      </c>
      <c r="E53" s="412" t="s">
        <v>306</v>
      </c>
      <c r="F53" s="414" t="s">
        <v>92</v>
      </c>
      <c r="G53" s="38"/>
      <c r="H53" s="38"/>
      <c r="I53" s="38"/>
      <c r="J53" s="38"/>
      <c r="K53" s="38"/>
      <c r="L53" s="38"/>
      <c r="M53" s="38"/>
      <c r="N53" s="38">
        <v>0</v>
      </c>
      <c r="O53" s="49">
        <v>0</v>
      </c>
    </row>
    <row r="54" spans="1:15" ht="12.75">
      <c r="A54" s="411">
        <v>2</v>
      </c>
      <c r="B54" s="412">
        <v>1</v>
      </c>
      <c r="C54" s="412">
        <v>2</v>
      </c>
      <c r="D54" s="412">
        <v>2</v>
      </c>
      <c r="E54" s="412" t="s">
        <v>307</v>
      </c>
      <c r="F54" s="416" t="s">
        <v>93</v>
      </c>
      <c r="G54" s="38"/>
      <c r="H54" s="38"/>
      <c r="I54" s="38"/>
      <c r="J54" s="38"/>
      <c r="K54" s="38"/>
      <c r="L54" s="38"/>
      <c r="M54" s="38"/>
      <c r="N54" s="38">
        <v>0</v>
      </c>
      <c r="O54" s="49">
        <v>0</v>
      </c>
    </row>
    <row r="55" spans="1:15" ht="12.75">
      <c r="A55" s="411">
        <v>2</v>
      </c>
      <c r="B55" s="412">
        <v>1</v>
      </c>
      <c r="C55" s="412">
        <v>2</v>
      </c>
      <c r="D55" s="412">
        <v>2</v>
      </c>
      <c r="E55" s="412" t="s">
        <v>308</v>
      </c>
      <c r="F55" s="414" t="s">
        <v>94</v>
      </c>
      <c r="G55" s="38"/>
      <c r="H55" s="38"/>
      <c r="I55" s="38"/>
      <c r="J55" s="38"/>
      <c r="K55" s="38"/>
      <c r="L55" s="38"/>
      <c r="M55" s="38"/>
      <c r="N55" s="38">
        <v>0</v>
      </c>
      <c r="O55" s="49">
        <v>0</v>
      </c>
    </row>
    <row r="56" spans="1:15" ht="12.75">
      <c r="A56" s="411">
        <v>2</v>
      </c>
      <c r="B56" s="412">
        <v>1</v>
      </c>
      <c r="C56" s="412">
        <v>2</v>
      </c>
      <c r="D56" s="412">
        <v>2</v>
      </c>
      <c r="E56" s="412" t="s">
        <v>312</v>
      </c>
      <c r="F56" s="414" t="s">
        <v>95</v>
      </c>
      <c r="G56" s="38"/>
      <c r="H56" s="38"/>
      <c r="I56" s="38"/>
      <c r="J56" s="38"/>
      <c r="K56" s="38"/>
      <c r="L56" s="38"/>
      <c r="M56" s="38">
        <f>+'[4]PPNE5-'!H56</f>
        <v>2912000</v>
      </c>
      <c r="N56" s="38">
        <f>+M56</f>
        <v>2912000</v>
      </c>
      <c r="O56" s="49">
        <v>0.531504424778761</v>
      </c>
    </row>
    <row r="57" spans="1:15" ht="12.75">
      <c r="A57" s="411">
        <v>2</v>
      </c>
      <c r="B57" s="412">
        <v>1</v>
      </c>
      <c r="C57" s="412">
        <v>2</v>
      </c>
      <c r="D57" s="412">
        <v>2</v>
      </c>
      <c r="E57" s="412" t="s">
        <v>350</v>
      </c>
      <c r="F57" s="414" t="s">
        <v>96</v>
      </c>
      <c r="G57" s="38"/>
      <c r="H57" s="38"/>
      <c r="I57" s="38"/>
      <c r="J57" s="38"/>
      <c r="K57" s="38"/>
      <c r="L57" s="38"/>
      <c r="M57" s="38"/>
      <c r="N57" s="38">
        <v>0</v>
      </c>
      <c r="O57" s="49">
        <v>0</v>
      </c>
    </row>
    <row r="58" spans="1:15" ht="12.75">
      <c r="A58" s="411">
        <v>2</v>
      </c>
      <c r="B58" s="412">
        <v>1</v>
      </c>
      <c r="C58" s="412">
        <v>2</v>
      </c>
      <c r="D58" s="412">
        <v>2</v>
      </c>
      <c r="E58" s="412" t="s">
        <v>352</v>
      </c>
      <c r="F58" s="414" t="s">
        <v>97</v>
      </c>
      <c r="G58" s="38"/>
      <c r="H58" s="38"/>
      <c r="I58" s="38"/>
      <c r="J58" s="38"/>
      <c r="K58" s="38"/>
      <c r="L58" s="38"/>
      <c r="M58" s="38"/>
      <c r="N58" s="38">
        <v>0</v>
      </c>
      <c r="O58" s="49">
        <v>0</v>
      </c>
    </row>
    <row r="59" spans="1:15" ht="12.75">
      <c r="A59" s="411">
        <v>2</v>
      </c>
      <c r="B59" s="412">
        <v>1</v>
      </c>
      <c r="C59" s="412">
        <v>2</v>
      </c>
      <c r="D59" s="412">
        <v>2</v>
      </c>
      <c r="E59" s="412" t="s">
        <v>357</v>
      </c>
      <c r="F59" s="414" t="s">
        <v>98</v>
      </c>
      <c r="G59" s="38"/>
      <c r="H59" s="38"/>
      <c r="I59" s="38"/>
      <c r="J59" s="38"/>
      <c r="K59" s="38"/>
      <c r="L59" s="38"/>
      <c r="M59" s="38"/>
      <c r="N59" s="38"/>
      <c r="O59" s="49">
        <v>0.2867256637168141</v>
      </c>
    </row>
    <row r="60" spans="1:15" ht="12.75">
      <c r="A60" s="411">
        <v>2</v>
      </c>
      <c r="B60" s="412">
        <v>1</v>
      </c>
      <c r="C60" s="412">
        <v>2</v>
      </c>
      <c r="D60" s="412">
        <v>2</v>
      </c>
      <c r="E60" s="412" t="s">
        <v>358</v>
      </c>
      <c r="F60" s="414" t="s">
        <v>99</v>
      </c>
      <c r="G60" s="38"/>
      <c r="H60" s="38"/>
      <c r="I60" s="38"/>
      <c r="J60" s="38"/>
      <c r="K60" s="38"/>
      <c r="L60" s="38"/>
      <c r="M60" s="38"/>
      <c r="N60" s="38">
        <v>0</v>
      </c>
      <c r="O60" s="49">
        <v>0</v>
      </c>
    </row>
    <row r="61" spans="1:15" ht="12.75">
      <c r="A61" s="411">
        <v>2</v>
      </c>
      <c r="B61" s="412">
        <v>1</v>
      </c>
      <c r="C61" s="412">
        <v>2</v>
      </c>
      <c r="D61" s="412">
        <v>2</v>
      </c>
      <c r="E61" s="412" t="s">
        <v>359</v>
      </c>
      <c r="F61" s="416" t="s">
        <v>100</v>
      </c>
      <c r="G61" s="38"/>
      <c r="H61" s="38"/>
      <c r="I61" s="38"/>
      <c r="J61" s="38"/>
      <c r="K61" s="38"/>
      <c r="L61" s="38"/>
      <c r="M61" s="38"/>
      <c r="N61" s="38"/>
      <c r="O61" s="49">
        <v>2.8322123893805307</v>
      </c>
    </row>
    <row r="62" spans="1:15" ht="12.75">
      <c r="A62" s="408">
        <v>2</v>
      </c>
      <c r="B62" s="409">
        <v>1</v>
      </c>
      <c r="C62" s="409">
        <v>2</v>
      </c>
      <c r="D62" s="409">
        <v>3</v>
      </c>
      <c r="E62" s="409"/>
      <c r="F62" s="410" t="s">
        <v>40</v>
      </c>
      <c r="G62" s="39">
        <v>0</v>
      </c>
      <c r="H62" s="39">
        <v>0</v>
      </c>
      <c r="I62" s="39">
        <v>0</v>
      </c>
      <c r="J62" s="39">
        <v>0</v>
      </c>
      <c r="K62" s="39">
        <v>0</v>
      </c>
      <c r="L62" s="39">
        <v>0</v>
      </c>
      <c r="M62" s="39">
        <v>0</v>
      </c>
      <c r="N62" s="39">
        <v>0</v>
      </c>
      <c r="O62" s="56">
        <v>0</v>
      </c>
    </row>
    <row r="63" spans="1:15" ht="12.75">
      <c r="A63" s="411">
        <v>2</v>
      </c>
      <c r="B63" s="412">
        <v>1</v>
      </c>
      <c r="C63" s="412">
        <v>2</v>
      </c>
      <c r="D63" s="412">
        <v>3</v>
      </c>
      <c r="E63" s="412" t="s">
        <v>305</v>
      </c>
      <c r="F63" s="414" t="s">
        <v>40</v>
      </c>
      <c r="G63" s="38"/>
      <c r="H63" s="38"/>
      <c r="I63" s="38"/>
      <c r="J63" s="38"/>
      <c r="K63" s="38"/>
      <c r="L63" s="38"/>
      <c r="M63" s="38"/>
      <c r="N63" s="38">
        <v>0</v>
      </c>
      <c r="O63" s="49">
        <v>0</v>
      </c>
    </row>
    <row r="64" spans="1:15" ht="12.75">
      <c r="A64" s="405">
        <v>2</v>
      </c>
      <c r="B64" s="406">
        <v>1</v>
      </c>
      <c r="C64" s="406">
        <v>3</v>
      </c>
      <c r="D64" s="406"/>
      <c r="E64" s="406"/>
      <c r="F64" s="407" t="s">
        <v>42</v>
      </c>
      <c r="G64" s="268">
        <v>0</v>
      </c>
      <c r="H64" s="268">
        <v>0</v>
      </c>
      <c r="I64" s="268">
        <v>0</v>
      </c>
      <c r="J64" s="268">
        <v>0</v>
      </c>
      <c r="K64" s="268">
        <v>0</v>
      </c>
      <c r="L64" s="268">
        <v>0</v>
      </c>
      <c r="M64" s="268">
        <v>0</v>
      </c>
      <c r="N64" s="268">
        <v>0</v>
      </c>
      <c r="O64" s="55">
        <v>0</v>
      </c>
    </row>
    <row r="65" spans="1:15" ht="12.75">
      <c r="A65" s="408">
        <v>2</v>
      </c>
      <c r="B65" s="409">
        <v>1</v>
      </c>
      <c r="C65" s="409">
        <v>3</v>
      </c>
      <c r="D65" s="409">
        <v>1</v>
      </c>
      <c r="E65" s="409"/>
      <c r="F65" s="417" t="s">
        <v>101</v>
      </c>
      <c r="G65" s="39">
        <v>0</v>
      </c>
      <c r="H65" s="39">
        <v>0</v>
      </c>
      <c r="I65" s="39">
        <v>0</v>
      </c>
      <c r="J65" s="39">
        <v>0</v>
      </c>
      <c r="K65" s="39">
        <v>0</v>
      </c>
      <c r="L65" s="39">
        <v>0</v>
      </c>
      <c r="M65" s="39">
        <v>0</v>
      </c>
      <c r="N65" s="39">
        <v>0</v>
      </c>
      <c r="O65" s="56">
        <v>0</v>
      </c>
    </row>
    <row r="66" spans="1:15" ht="12.75">
      <c r="A66" s="418">
        <v>2</v>
      </c>
      <c r="B66" s="412">
        <v>1</v>
      </c>
      <c r="C66" s="412">
        <v>3</v>
      </c>
      <c r="D66" s="412">
        <v>1</v>
      </c>
      <c r="E66" s="412" t="s">
        <v>305</v>
      </c>
      <c r="F66" s="419" t="s">
        <v>102</v>
      </c>
      <c r="G66" s="38"/>
      <c r="H66" s="38"/>
      <c r="I66" s="38"/>
      <c r="J66" s="38"/>
      <c r="K66" s="38"/>
      <c r="L66" s="38"/>
      <c r="M66" s="38"/>
      <c r="N66" s="38">
        <v>0</v>
      </c>
      <c r="O66" s="49">
        <v>0</v>
      </c>
    </row>
    <row r="67" spans="1:15" ht="12.75">
      <c r="A67" s="418">
        <v>2</v>
      </c>
      <c r="B67" s="412">
        <v>1</v>
      </c>
      <c r="C67" s="412">
        <v>3</v>
      </c>
      <c r="D67" s="412">
        <v>1</v>
      </c>
      <c r="E67" s="412" t="s">
        <v>306</v>
      </c>
      <c r="F67" s="419" t="s">
        <v>103</v>
      </c>
      <c r="G67" s="38"/>
      <c r="H67" s="38"/>
      <c r="I67" s="38"/>
      <c r="J67" s="38"/>
      <c r="K67" s="38"/>
      <c r="L67" s="38"/>
      <c r="M67" s="38"/>
      <c r="N67" s="38">
        <v>0</v>
      </c>
      <c r="O67" s="49">
        <v>0</v>
      </c>
    </row>
    <row r="68" spans="1:15" ht="12.75">
      <c r="A68" s="408">
        <v>2</v>
      </c>
      <c r="B68" s="409">
        <v>1</v>
      </c>
      <c r="C68" s="409">
        <v>3</v>
      </c>
      <c r="D68" s="409">
        <v>2</v>
      </c>
      <c r="E68" s="409"/>
      <c r="F68" s="417" t="s">
        <v>104</v>
      </c>
      <c r="G68" s="39">
        <v>0</v>
      </c>
      <c r="H68" s="39">
        <v>0</v>
      </c>
      <c r="I68" s="39">
        <v>0</v>
      </c>
      <c r="J68" s="39">
        <v>0</v>
      </c>
      <c r="K68" s="39">
        <v>0</v>
      </c>
      <c r="L68" s="39">
        <v>0</v>
      </c>
      <c r="M68" s="39">
        <v>0</v>
      </c>
      <c r="N68" s="39">
        <v>0</v>
      </c>
      <c r="O68" s="56">
        <v>0</v>
      </c>
    </row>
    <row r="69" spans="1:15" ht="12.75">
      <c r="A69" s="418">
        <v>2</v>
      </c>
      <c r="B69" s="412">
        <v>1</v>
      </c>
      <c r="C69" s="412">
        <v>3</v>
      </c>
      <c r="D69" s="412">
        <v>2</v>
      </c>
      <c r="E69" s="412" t="s">
        <v>305</v>
      </c>
      <c r="F69" s="419" t="s">
        <v>105</v>
      </c>
      <c r="G69" s="38"/>
      <c r="H69" s="38"/>
      <c r="I69" s="38"/>
      <c r="J69" s="38"/>
      <c r="K69" s="38"/>
      <c r="L69" s="38"/>
      <c r="M69" s="38"/>
      <c r="N69" s="38">
        <v>0</v>
      </c>
      <c r="O69" s="49">
        <v>0</v>
      </c>
    </row>
    <row r="70" spans="1:15" ht="12.75">
      <c r="A70" s="418">
        <v>2</v>
      </c>
      <c r="B70" s="412">
        <v>1</v>
      </c>
      <c r="C70" s="412">
        <v>3</v>
      </c>
      <c r="D70" s="412">
        <v>2</v>
      </c>
      <c r="E70" s="412" t="s">
        <v>306</v>
      </c>
      <c r="F70" s="419" t="s">
        <v>106</v>
      </c>
      <c r="G70" s="38"/>
      <c r="H70" s="38"/>
      <c r="I70" s="38"/>
      <c r="J70" s="38"/>
      <c r="K70" s="38"/>
      <c r="L70" s="38"/>
      <c r="M70" s="38"/>
      <c r="N70" s="38">
        <v>0</v>
      </c>
      <c r="O70" s="49">
        <v>0</v>
      </c>
    </row>
    <row r="71" spans="1:15" ht="12.75">
      <c r="A71" s="405">
        <v>2</v>
      </c>
      <c r="B71" s="406">
        <v>1</v>
      </c>
      <c r="C71" s="406">
        <v>4</v>
      </c>
      <c r="D71" s="406"/>
      <c r="E71" s="406"/>
      <c r="F71" s="407" t="s">
        <v>43</v>
      </c>
      <c r="G71" s="268">
        <v>0</v>
      </c>
      <c r="H71" s="268">
        <v>0</v>
      </c>
      <c r="I71" s="268">
        <v>0</v>
      </c>
      <c r="J71" s="268">
        <v>0</v>
      </c>
      <c r="K71" s="268">
        <v>0</v>
      </c>
      <c r="L71" s="268">
        <v>0</v>
      </c>
      <c r="M71" s="268">
        <f>SUM(M72+M74)</f>
        <v>100000</v>
      </c>
      <c r="N71" s="268">
        <f>+N72+N74</f>
        <v>100000</v>
      </c>
      <c r="O71" s="55">
        <v>0</v>
      </c>
    </row>
    <row r="72" spans="1:15" ht="12.75">
      <c r="A72" s="408">
        <v>2</v>
      </c>
      <c r="B72" s="409">
        <v>1</v>
      </c>
      <c r="C72" s="409">
        <v>4</v>
      </c>
      <c r="D72" s="409">
        <v>1</v>
      </c>
      <c r="E72" s="409"/>
      <c r="F72" s="417" t="s">
        <v>44</v>
      </c>
      <c r="G72" s="39">
        <v>0</v>
      </c>
      <c r="H72" s="39">
        <v>0</v>
      </c>
      <c r="I72" s="39">
        <v>0</v>
      </c>
      <c r="J72" s="39">
        <v>0</v>
      </c>
      <c r="K72" s="39">
        <v>0</v>
      </c>
      <c r="L72" s="39">
        <v>0</v>
      </c>
      <c r="M72" s="39">
        <v>0</v>
      </c>
      <c r="N72" s="39">
        <v>0</v>
      </c>
      <c r="O72" s="56">
        <v>0</v>
      </c>
    </row>
    <row r="73" spans="1:15" ht="12.75">
      <c r="A73" s="411">
        <v>2</v>
      </c>
      <c r="B73" s="412">
        <v>1</v>
      </c>
      <c r="C73" s="412">
        <v>4</v>
      </c>
      <c r="D73" s="412">
        <v>1</v>
      </c>
      <c r="E73" s="412" t="s">
        <v>305</v>
      </c>
      <c r="F73" s="414" t="s">
        <v>44</v>
      </c>
      <c r="G73" s="38"/>
      <c r="H73" s="38"/>
      <c r="I73" s="38"/>
      <c r="J73" s="38"/>
      <c r="K73" s="38"/>
      <c r="L73" s="38"/>
      <c r="M73" s="38"/>
      <c r="N73" s="38">
        <v>0</v>
      </c>
      <c r="O73" s="49">
        <v>0</v>
      </c>
    </row>
    <row r="74" spans="1:15" ht="12.75">
      <c r="A74" s="408">
        <v>2</v>
      </c>
      <c r="B74" s="409">
        <v>1</v>
      </c>
      <c r="C74" s="409">
        <v>4</v>
      </c>
      <c r="D74" s="409">
        <v>2</v>
      </c>
      <c r="E74" s="409"/>
      <c r="F74" s="417" t="s">
        <v>110</v>
      </c>
      <c r="G74" s="39">
        <v>0</v>
      </c>
      <c r="H74" s="39">
        <v>0</v>
      </c>
      <c r="I74" s="39">
        <v>0</v>
      </c>
      <c r="J74" s="39">
        <v>0</v>
      </c>
      <c r="K74" s="39">
        <v>0</v>
      </c>
      <c r="L74" s="39">
        <v>0</v>
      </c>
      <c r="M74" s="39">
        <f>+M75</f>
        <v>100000</v>
      </c>
      <c r="N74" s="39">
        <f>SUM(G74:M74)</f>
        <v>100000</v>
      </c>
      <c r="O74" s="56">
        <v>0</v>
      </c>
    </row>
    <row r="75" spans="1:15" ht="12.75">
      <c r="A75" s="420">
        <v>2</v>
      </c>
      <c r="B75" s="421">
        <v>1</v>
      </c>
      <c r="C75" s="421">
        <v>4</v>
      </c>
      <c r="D75" s="421">
        <v>2</v>
      </c>
      <c r="E75" s="421" t="s">
        <v>305</v>
      </c>
      <c r="F75" s="422" t="s">
        <v>107</v>
      </c>
      <c r="G75" s="51"/>
      <c r="H75" s="51"/>
      <c r="I75" s="51"/>
      <c r="J75" s="51"/>
      <c r="K75" s="51"/>
      <c r="L75" s="51"/>
      <c r="M75" s="51">
        <v>100000</v>
      </c>
      <c r="N75" s="51">
        <v>100000</v>
      </c>
      <c r="O75" s="52">
        <v>0</v>
      </c>
    </row>
    <row r="76" spans="1:15" ht="12.75">
      <c r="A76" s="411">
        <v>2</v>
      </c>
      <c r="B76" s="412">
        <v>1</v>
      </c>
      <c r="C76" s="412">
        <v>4</v>
      </c>
      <c r="D76" s="412">
        <v>2</v>
      </c>
      <c r="E76" s="412" t="s">
        <v>306</v>
      </c>
      <c r="F76" s="414" t="s">
        <v>108</v>
      </c>
      <c r="G76" s="38"/>
      <c r="H76" s="38"/>
      <c r="I76" s="38"/>
      <c r="J76" s="38"/>
      <c r="K76" s="38"/>
      <c r="L76" s="38"/>
      <c r="M76" s="38"/>
      <c r="N76" s="38">
        <v>0</v>
      </c>
      <c r="O76" s="49">
        <v>0</v>
      </c>
    </row>
    <row r="77" spans="1:15" ht="12.75">
      <c r="A77" s="411">
        <v>2</v>
      </c>
      <c r="B77" s="412">
        <v>1</v>
      </c>
      <c r="C77" s="412">
        <v>4</v>
      </c>
      <c r="D77" s="412">
        <v>2</v>
      </c>
      <c r="E77" s="412" t="s">
        <v>307</v>
      </c>
      <c r="F77" s="414" t="s">
        <v>109</v>
      </c>
      <c r="G77" s="38"/>
      <c r="H77" s="38"/>
      <c r="I77" s="38"/>
      <c r="J77" s="38"/>
      <c r="K77" s="38"/>
      <c r="L77" s="38"/>
      <c r="M77" s="38"/>
      <c r="N77" s="38">
        <v>0</v>
      </c>
      <c r="O77" s="49">
        <v>0</v>
      </c>
    </row>
    <row r="78" spans="1:15" ht="12.75">
      <c r="A78" s="411">
        <v>2</v>
      </c>
      <c r="B78" s="412">
        <v>1</v>
      </c>
      <c r="C78" s="412">
        <v>4</v>
      </c>
      <c r="D78" s="412">
        <v>2</v>
      </c>
      <c r="E78" s="412" t="s">
        <v>308</v>
      </c>
      <c r="F78" s="414" t="s">
        <v>360</v>
      </c>
      <c r="G78" s="38"/>
      <c r="H78" s="38"/>
      <c r="I78" s="38"/>
      <c r="J78" s="38"/>
      <c r="K78" s="38"/>
      <c r="L78" s="38"/>
      <c r="M78" s="38"/>
      <c r="N78" s="38">
        <v>0</v>
      </c>
      <c r="O78" s="49">
        <v>0</v>
      </c>
    </row>
    <row r="79" spans="1:15" ht="12.75">
      <c r="A79" s="405">
        <v>2</v>
      </c>
      <c r="B79" s="406">
        <v>1</v>
      </c>
      <c r="C79" s="406">
        <v>5</v>
      </c>
      <c r="D79" s="406"/>
      <c r="E79" s="406"/>
      <c r="F79" s="407" t="s">
        <v>361</v>
      </c>
      <c r="G79" s="268">
        <f>SUM(G80+G82+G84)</f>
        <v>7817643.13</v>
      </c>
      <c r="H79" s="268">
        <f aca="true" t="shared" si="7" ref="H79:M79">SUM(H80+H82+H84)</f>
        <v>7817643.13</v>
      </c>
      <c r="I79" s="268">
        <f t="shared" si="7"/>
        <v>7817643.13</v>
      </c>
      <c r="J79" s="268">
        <f t="shared" si="7"/>
        <v>7817643.13</v>
      </c>
      <c r="K79" s="268">
        <f t="shared" si="7"/>
        <v>7817643.13</v>
      </c>
      <c r="L79" s="268">
        <f t="shared" si="7"/>
        <v>7817643.13</v>
      </c>
      <c r="M79" s="268">
        <f t="shared" si="7"/>
        <v>7817643.220000001</v>
      </c>
      <c r="N79" s="268">
        <f aca="true" t="shared" si="8" ref="N79:N85">SUM(G79:M79)</f>
        <v>54723502</v>
      </c>
      <c r="O79" s="55">
        <v>7.957168141592921</v>
      </c>
    </row>
    <row r="80" spans="1:15" ht="12.75">
      <c r="A80" s="408">
        <v>2</v>
      </c>
      <c r="B80" s="409">
        <v>1</v>
      </c>
      <c r="C80" s="409">
        <v>5</v>
      </c>
      <c r="D80" s="409">
        <v>1</v>
      </c>
      <c r="E80" s="409"/>
      <c r="F80" s="410" t="s">
        <v>111</v>
      </c>
      <c r="G80" s="39">
        <f>+G81</f>
        <v>3622965.71</v>
      </c>
      <c r="H80" s="39">
        <f aca="true" t="shared" si="9" ref="H80:M80">+H81</f>
        <v>3622965.71</v>
      </c>
      <c r="I80" s="39">
        <f t="shared" si="9"/>
        <v>3622965.71</v>
      </c>
      <c r="J80" s="39">
        <f t="shared" si="9"/>
        <v>3622965.71</v>
      </c>
      <c r="K80" s="39">
        <f t="shared" si="9"/>
        <v>3622965.71</v>
      </c>
      <c r="L80" s="39">
        <f t="shared" si="9"/>
        <v>3622965.71</v>
      </c>
      <c r="M80" s="39">
        <f t="shared" si="9"/>
        <v>3622965.74</v>
      </c>
      <c r="N80" s="39">
        <f t="shared" si="8"/>
        <v>25360760</v>
      </c>
      <c r="O80" s="56">
        <v>3.7322123893805315</v>
      </c>
    </row>
    <row r="81" spans="1:15" ht="12.75">
      <c r="A81" s="411">
        <v>2</v>
      </c>
      <c r="B81" s="412">
        <v>1</v>
      </c>
      <c r="C81" s="412">
        <v>5</v>
      </c>
      <c r="D81" s="412">
        <v>1</v>
      </c>
      <c r="E81" s="412" t="s">
        <v>305</v>
      </c>
      <c r="F81" s="414" t="s">
        <v>111</v>
      </c>
      <c r="G81" s="38">
        <v>3622965.71</v>
      </c>
      <c r="H81" s="38">
        <v>3622965.71</v>
      </c>
      <c r="I81" s="38">
        <v>3622965.71</v>
      </c>
      <c r="J81" s="38">
        <v>3622965.71</v>
      </c>
      <c r="K81" s="38">
        <v>3622965.71</v>
      </c>
      <c r="L81" s="38">
        <v>3622965.71</v>
      </c>
      <c r="M81" s="38">
        <v>3622965.74</v>
      </c>
      <c r="N81" s="38">
        <f t="shared" si="8"/>
        <v>25360760</v>
      </c>
      <c r="O81" s="49">
        <v>3.7322123893805315</v>
      </c>
    </row>
    <row r="82" spans="1:15" ht="12.75">
      <c r="A82" s="408">
        <v>2</v>
      </c>
      <c r="B82" s="409">
        <v>1</v>
      </c>
      <c r="C82" s="409">
        <v>5</v>
      </c>
      <c r="D82" s="409">
        <v>2</v>
      </c>
      <c r="E82" s="409"/>
      <c r="F82" s="417" t="s">
        <v>112</v>
      </c>
      <c r="G82" s="39">
        <f>+G83</f>
        <v>3628075.71</v>
      </c>
      <c r="H82" s="39">
        <f aca="true" t="shared" si="10" ref="H82:M82">+H83</f>
        <v>3628075.71</v>
      </c>
      <c r="I82" s="39">
        <f t="shared" si="10"/>
        <v>3628075.71</v>
      </c>
      <c r="J82" s="39">
        <f t="shared" si="10"/>
        <v>3628075.71</v>
      </c>
      <c r="K82" s="39">
        <f t="shared" si="10"/>
        <v>3628075.71</v>
      </c>
      <c r="L82" s="39">
        <f t="shared" si="10"/>
        <v>3628075.71</v>
      </c>
      <c r="M82" s="39">
        <f t="shared" si="10"/>
        <v>3628075.74</v>
      </c>
      <c r="N82" s="39">
        <f t="shared" si="8"/>
        <v>25396530</v>
      </c>
      <c r="O82" s="56">
        <v>3.67716814159292</v>
      </c>
    </row>
    <row r="83" spans="1:15" ht="12.75">
      <c r="A83" s="411">
        <v>2</v>
      </c>
      <c r="B83" s="412">
        <v>1</v>
      </c>
      <c r="C83" s="412">
        <v>5</v>
      </c>
      <c r="D83" s="412">
        <v>2</v>
      </c>
      <c r="E83" s="412" t="s">
        <v>305</v>
      </c>
      <c r="F83" s="414" t="s">
        <v>112</v>
      </c>
      <c r="G83" s="38">
        <v>3628075.71</v>
      </c>
      <c r="H83" s="38">
        <v>3628075.71</v>
      </c>
      <c r="I83" s="38">
        <v>3628075.71</v>
      </c>
      <c r="J83" s="38">
        <v>3628075.71</v>
      </c>
      <c r="K83" s="38">
        <v>3628075.71</v>
      </c>
      <c r="L83" s="38">
        <v>3628075.71</v>
      </c>
      <c r="M83" s="38">
        <v>3628075.74</v>
      </c>
      <c r="N83" s="38">
        <f t="shared" si="8"/>
        <v>25396530</v>
      </c>
      <c r="O83" s="49">
        <v>3.67716814159292</v>
      </c>
    </row>
    <row r="84" spans="1:15" ht="12.75">
      <c r="A84" s="408">
        <v>2</v>
      </c>
      <c r="B84" s="409">
        <v>1</v>
      </c>
      <c r="C84" s="409">
        <v>5</v>
      </c>
      <c r="D84" s="409">
        <v>3</v>
      </c>
      <c r="E84" s="409"/>
      <c r="F84" s="417" t="s">
        <v>113</v>
      </c>
      <c r="G84" s="39">
        <f>+G85</f>
        <v>566601.71</v>
      </c>
      <c r="H84" s="39">
        <f aca="true" t="shared" si="11" ref="H84:M84">+H85</f>
        <v>566601.71</v>
      </c>
      <c r="I84" s="39">
        <f t="shared" si="11"/>
        <v>566601.71</v>
      </c>
      <c r="J84" s="39">
        <f t="shared" si="11"/>
        <v>566601.71</v>
      </c>
      <c r="K84" s="39">
        <f t="shared" si="11"/>
        <v>566601.71</v>
      </c>
      <c r="L84" s="39">
        <f t="shared" si="11"/>
        <v>566601.71</v>
      </c>
      <c r="M84" s="39">
        <f t="shared" si="11"/>
        <v>566601.74</v>
      </c>
      <c r="N84" s="39">
        <f t="shared" si="8"/>
        <v>3966212</v>
      </c>
      <c r="O84" s="56">
        <v>0.547787610619469</v>
      </c>
    </row>
    <row r="85" spans="1:15" ht="12.75">
      <c r="A85" s="411">
        <v>2</v>
      </c>
      <c r="B85" s="412">
        <v>1</v>
      </c>
      <c r="C85" s="412">
        <v>5</v>
      </c>
      <c r="D85" s="412">
        <v>3</v>
      </c>
      <c r="E85" s="412" t="s">
        <v>305</v>
      </c>
      <c r="F85" s="414" t="s">
        <v>113</v>
      </c>
      <c r="G85" s="38">
        <v>566601.71</v>
      </c>
      <c r="H85" s="38">
        <v>566601.71</v>
      </c>
      <c r="I85" s="38">
        <v>566601.71</v>
      </c>
      <c r="J85" s="38">
        <v>566601.71</v>
      </c>
      <c r="K85" s="38">
        <v>566601.71</v>
      </c>
      <c r="L85" s="38">
        <v>566601.71</v>
      </c>
      <c r="M85" s="38">
        <v>566601.74</v>
      </c>
      <c r="N85" s="38">
        <f t="shared" si="8"/>
        <v>3966212</v>
      </c>
      <c r="O85" s="49">
        <v>0.547787610619469</v>
      </c>
    </row>
    <row r="86" spans="1:15" ht="12.75">
      <c r="A86" s="408">
        <v>2</v>
      </c>
      <c r="B86" s="409">
        <v>1</v>
      </c>
      <c r="C86" s="409">
        <v>5</v>
      </c>
      <c r="D86" s="409">
        <v>4</v>
      </c>
      <c r="E86" s="409"/>
      <c r="F86" s="417" t="s">
        <v>114</v>
      </c>
      <c r="G86" s="39">
        <v>0</v>
      </c>
      <c r="H86" s="39">
        <v>0</v>
      </c>
      <c r="I86" s="39">
        <v>0</v>
      </c>
      <c r="J86" s="39">
        <v>0</v>
      </c>
      <c r="K86" s="39">
        <v>0</v>
      </c>
      <c r="L86" s="39">
        <v>0</v>
      </c>
      <c r="M86" s="39">
        <v>0</v>
      </c>
      <c r="N86" s="39">
        <v>0</v>
      </c>
      <c r="O86" s="56">
        <v>0</v>
      </c>
    </row>
    <row r="87" spans="1:15" ht="12.75">
      <c r="A87" s="411">
        <v>2</v>
      </c>
      <c r="B87" s="412">
        <v>1</v>
      </c>
      <c r="C87" s="412">
        <v>5</v>
      </c>
      <c r="D87" s="412">
        <v>4</v>
      </c>
      <c r="E87" s="412" t="s">
        <v>305</v>
      </c>
      <c r="F87" s="414" t="s">
        <v>114</v>
      </c>
      <c r="G87" s="38"/>
      <c r="H87" s="38"/>
      <c r="I87" s="38"/>
      <c r="J87" s="38"/>
      <c r="K87" s="38"/>
      <c r="L87" s="38"/>
      <c r="M87" s="38"/>
      <c r="N87" s="38">
        <v>0</v>
      </c>
      <c r="O87" s="49">
        <v>0</v>
      </c>
    </row>
    <row r="88" spans="1:15" ht="12.75">
      <c r="A88" s="401">
        <v>2</v>
      </c>
      <c r="B88" s="402">
        <v>2</v>
      </c>
      <c r="C88" s="403"/>
      <c r="D88" s="403"/>
      <c r="E88" s="403"/>
      <c r="F88" s="404" t="s">
        <v>362</v>
      </c>
      <c r="G88" s="269">
        <v>0</v>
      </c>
      <c r="H88" s="269">
        <v>0</v>
      </c>
      <c r="I88" s="269">
        <v>0</v>
      </c>
      <c r="J88" s="269">
        <v>0</v>
      </c>
      <c r="K88" s="269">
        <v>0</v>
      </c>
      <c r="L88" s="269">
        <v>0</v>
      </c>
      <c r="M88" s="269">
        <v>8183000</v>
      </c>
      <c r="N88" s="269">
        <f>SUM(N89+N107+N112+N117+N126+N147+N166+N185)</f>
        <v>30080408</v>
      </c>
      <c r="O88" s="54">
        <v>3.0368141592920357</v>
      </c>
    </row>
    <row r="89" spans="1:15" ht="12.75">
      <c r="A89" s="405">
        <v>2</v>
      </c>
      <c r="B89" s="406">
        <v>2</v>
      </c>
      <c r="C89" s="406">
        <v>1</v>
      </c>
      <c r="D89" s="406"/>
      <c r="E89" s="406"/>
      <c r="F89" s="407" t="s">
        <v>25</v>
      </c>
      <c r="G89" s="268">
        <v>0</v>
      </c>
      <c r="H89" s="268">
        <v>0</v>
      </c>
      <c r="I89" s="268">
        <v>0</v>
      </c>
      <c r="J89" s="268">
        <v>0</v>
      </c>
      <c r="K89" s="268">
        <v>0</v>
      </c>
      <c r="L89" s="268">
        <v>0</v>
      </c>
      <c r="M89" s="268">
        <f>+M90+M92+M94+M98+M103+M105</f>
        <v>3375000</v>
      </c>
      <c r="N89" s="268">
        <f>+N90+N92+N94+N98+N103+N105</f>
        <v>3375000</v>
      </c>
      <c r="O89" s="55">
        <v>0.5973451327433629</v>
      </c>
    </row>
    <row r="90" spans="1:15" ht="12.75">
      <c r="A90" s="408">
        <v>2</v>
      </c>
      <c r="B90" s="409">
        <v>2</v>
      </c>
      <c r="C90" s="409">
        <v>1</v>
      </c>
      <c r="D90" s="409">
        <v>1</v>
      </c>
      <c r="E90" s="409"/>
      <c r="F90" s="410" t="s">
        <v>115</v>
      </c>
      <c r="G90" s="39">
        <v>0</v>
      </c>
      <c r="H90" s="39">
        <v>0</v>
      </c>
      <c r="I90" s="39">
        <v>0</v>
      </c>
      <c r="J90" s="39">
        <v>0</v>
      </c>
      <c r="K90" s="39">
        <v>0</v>
      </c>
      <c r="L90" s="39">
        <v>0</v>
      </c>
      <c r="M90" s="39">
        <v>0</v>
      </c>
      <c r="N90" s="39">
        <v>0</v>
      </c>
      <c r="O90" s="56">
        <v>0</v>
      </c>
    </row>
    <row r="91" spans="1:15" ht="12.75">
      <c r="A91" s="418">
        <v>2</v>
      </c>
      <c r="B91" s="412">
        <v>2</v>
      </c>
      <c r="C91" s="412">
        <v>1</v>
      </c>
      <c r="D91" s="412">
        <v>1</v>
      </c>
      <c r="E91" s="412" t="s">
        <v>305</v>
      </c>
      <c r="F91" s="419" t="s">
        <v>115</v>
      </c>
      <c r="G91" s="38"/>
      <c r="H91" s="38"/>
      <c r="I91" s="38"/>
      <c r="J91" s="38"/>
      <c r="K91" s="38"/>
      <c r="L91" s="38"/>
      <c r="M91" s="38"/>
      <c r="N91" s="38">
        <v>0</v>
      </c>
      <c r="O91" s="49">
        <v>0</v>
      </c>
    </row>
    <row r="92" spans="1:15" ht="12.75">
      <c r="A92" s="408">
        <v>2</v>
      </c>
      <c r="B92" s="409">
        <v>2</v>
      </c>
      <c r="C92" s="409">
        <v>1</v>
      </c>
      <c r="D92" s="409">
        <v>2</v>
      </c>
      <c r="E92" s="409"/>
      <c r="F92" s="410" t="s">
        <v>116</v>
      </c>
      <c r="G92" s="39">
        <v>0</v>
      </c>
      <c r="H92" s="39">
        <v>0</v>
      </c>
      <c r="I92" s="39">
        <v>0</v>
      </c>
      <c r="J92" s="39">
        <v>0</v>
      </c>
      <c r="K92" s="39">
        <v>0</v>
      </c>
      <c r="L92" s="39">
        <v>0</v>
      </c>
      <c r="M92" s="39">
        <v>0</v>
      </c>
      <c r="N92" s="39">
        <v>0</v>
      </c>
      <c r="O92" s="56">
        <v>0</v>
      </c>
    </row>
    <row r="93" spans="1:15" ht="12.75">
      <c r="A93" s="418">
        <v>2</v>
      </c>
      <c r="B93" s="412">
        <v>2</v>
      </c>
      <c r="C93" s="412">
        <v>1</v>
      </c>
      <c r="D93" s="412">
        <v>2</v>
      </c>
      <c r="E93" s="412" t="s">
        <v>305</v>
      </c>
      <c r="F93" s="419" t="s">
        <v>116</v>
      </c>
      <c r="G93" s="38"/>
      <c r="H93" s="38"/>
      <c r="I93" s="38"/>
      <c r="J93" s="38"/>
      <c r="K93" s="38"/>
      <c r="L93" s="38"/>
      <c r="M93" s="38"/>
      <c r="N93" s="38">
        <v>0</v>
      </c>
      <c r="O93" s="49">
        <v>0</v>
      </c>
    </row>
    <row r="94" spans="1:15" ht="12.75">
      <c r="A94" s="408">
        <v>2</v>
      </c>
      <c r="B94" s="409">
        <v>2</v>
      </c>
      <c r="C94" s="409">
        <v>1</v>
      </c>
      <c r="D94" s="409">
        <v>3</v>
      </c>
      <c r="E94" s="409"/>
      <c r="F94" s="410" t="s">
        <v>117</v>
      </c>
      <c r="G94" s="39">
        <f>+G95</f>
        <v>0</v>
      </c>
      <c r="H94" s="39">
        <f aca="true" t="shared" si="12" ref="H94:M94">+H95</f>
        <v>0</v>
      </c>
      <c r="I94" s="39">
        <f t="shared" si="12"/>
        <v>0</v>
      </c>
      <c r="J94" s="39">
        <f t="shared" si="12"/>
        <v>0</v>
      </c>
      <c r="K94" s="39">
        <f t="shared" si="12"/>
        <v>0</v>
      </c>
      <c r="L94" s="39">
        <f t="shared" si="12"/>
        <v>0</v>
      </c>
      <c r="M94" s="39">
        <f t="shared" si="12"/>
        <v>2495000</v>
      </c>
      <c r="N94" s="39">
        <f>+M94</f>
        <v>2495000</v>
      </c>
      <c r="O94" s="56">
        <v>0.4415929203539823</v>
      </c>
    </row>
    <row r="95" spans="1:15" ht="12.75">
      <c r="A95" s="411">
        <v>2</v>
      </c>
      <c r="B95" s="412">
        <v>2</v>
      </c>
      <c r="C95" s="412">
        <v>1</v>
      </c>
      <c r="D95" s="412">
        <v>3</v>
      </c>
      <c r="E95" s="412" t="s">
        <v>305</v>
      </c>
      <c r="F95" s="414" t="s">
        <v>117</v>
      </c>
      <c r="G95" s="38"/>
      <c r="H95" s="38"/>
      <c r="I95" s="38"/>
      <c r="J95" s="38"/>
      <c r="K95" s="38"/>
      <c r="L95" s="38"/>
      <c r="M95" s="38">
        <v>2495000</v>
      </c>
      <c r="N95" s="38">
        <f>+M95</f>
        <v>2495000</v>
      </c>
      <c r="O95" s="49">
        <v>0.4415929203539823</v>
      </c>
    </row>
    <row r="96" spans="1:15" ht="12.75">
      <c r="A96" s="408">
        <v>2</v>
      </c>
      <c r="B96" s="409">
        <v>2</v>
      </c>
      <c r="C96" s="409">
        <v>1</v>
      </c>
      <c r="D96" s="409">
        <v>4</v>
      </c>
      <c r="E96" s="409"/>
      <c r="F96" s="410" t="s">
        <v>118</v>
      </c>
      <c r="G96" s="39">
        <v>0</v>
      </c>
      <c r="H96" s="39">
        <v>0</v>
      </c>
      <c r="I96" s="39">
        <v>0</v>
      </c>
      <c r="J96" s="39">
        <v>0</v>
      </c>
      <c r="K96" s="39">
        <v>0</v>
      </c>
      <c r="L96" s="39">
        <v>0</v>
      </c>
      <c r="M96" s="39">
        <v>0</v>
      </c>
      <c r="N96" s="39">
        <v>0</v>
      </c>
      <c r="O96" s="56">
        <v>0</v>
      </c>
    </row>
    <row r="97" spans="1:15" ht="12.75">
      <c r="A97" s="418">
        <v>2</v>
      </c>
      <c r="B97" s="412">
        <v>2</v>
      </c>
      <c r="C97" s="412">
        <v>1</v>
      </c>
      <c r="D97" s="412">
        <v>4</v>
      </c>
      <c r="E97" s="412" t="s">
        <v>305</v>
      </c>
      <c r="F97" s="419" t="s">
        <v>118</v>
      </c>
      <c r="G97" s="38"/>
      <c r="H97" s="38"/>
      <c r="I97" s="38"/>
      <c r="J97" s="38"/>
      <c r="K97" s="38"/>
      <c r="L97" s="38"/>
      <c r="M97" s="38"/>
      <c r="N97" s="38">
        <v>0</v>
      </c>
      <c r="O97" s="49">
        <v>0</v>
      </c>
    </row>
    <row r="98" spans="1:15" ht="12.75">
      <c r="A98" s="408">
        <v>2</v>
      </c>
      <c r="B98" s="409">
        <v>2</v>
      </c>
      <c r="C98" s="409">
        <v>1</v>
      </c>
      <c r="D98" s="409">
        <v>5</v>
      </c>
      <c r="E98" s="409"/>
      <c r="F98" s="410" t="s">
        <v>119</v>
      </c>
      <c r="G98" s="39">
        <v>0</v>
      </c>
      <c r="H98" s="39">
        <v>0</v>
      </c>
      <c r="I98" s="39">
        <v>0</v>
      </c>
      <c r="J98" s="39">
        <v>0</v>
      </c>
      <c r="K98" s="39">
        <v>0</v>
      </c>
      <c r="L98" s="39">
        <v>0</v>
      </c>
      <c r="M98" s="39">
        <v>480000</v>
      </c>
      <c r="N98" s="39">
        <v>480000</v>
      </c>
      <c r="O98" s="56">
        <v>0.08495575221238938</v>
      </c>
    </row>
    <row r="99" spans="1:15" ht="12.75">
      <c r="A99" s="418">
        <v>2</v>
      </c>
      <c r="B99" s="412">
        <v>2</v>
      </c>
      <c r="C99" s="412">
        <v>1</v>
      </c>
      <c r="D99" s="412">
        <v>5</v>
      </c>
      <c r="E99" s="412" t="s">
        <v>305</v>
      </c>
      <c r="F99" s="419" t="s">
        <v>119</v>
      </c>
      <c r="G99" s="38"/>
      <c r="H99" s="38"/>
      <c r="I99" s="38"/>
      <c r="J99" s="38"/>
      <c r="K99" s="38"/>
      <c r="L99" s="38"/>
      <c r="M99" s="38">
        <v>480000</v>
      </c>
      <c r="N99" s="38">
        <v>480000</v>
      </c>
      <c r="O99" s="49">
        <v>0.08495575221238938</v>
      </c>
    </row>
    <row r="100" spans="1:15" ht="12.75">
      <c r="A100" s="408">
        <v>2</v>
      </c>
      <c r="B100" s="409">
        <v>2</v>
      </c>
      <c r="C100" s="409">
        <v>1</v>
      </c>
      <c r="D100" s="409">
        <v>6</v>
      </c>
      <c r="E100" s="409"/>
      <c r="F100" s="410" t="s">
        <v>26</v>
      </c>
      <c r="G100" s="39">
        <v>0</v>
      </c>
      <c r="H100" s="39">
        <v>0</v>
      </c>
      <c r="I100" s="39">
        <v>0</v>
      </c>
      <c r="J100" s="39">
        <v>0</v>
      </c>
      <c r="K100" s="39">
        <v>0</v>
      </c>
      <c r="L100" s="39">
        <v>0</v>
      </c>
      <c r="M100" s="39">
        <v>0</v>
      </c>
      <c r="N100" s="39">
        <v>0</v>
      </c>
      <c r="O100" s="56">
        <v>0</v>
      </c>
    </row>
    <row r="101" spans="1:15" ht="12.75">
      <c r="A101" s="418">
        <v>2</v>
      </c>
      <c r="B101" s="412">
        <v>2</v>
      </c>
      <c r="C101" s="412">
        <v>1</v>
      </c>
      <c r="D101" s="412">
        <v>6</v>
      </c>
      <c r="E101" s="412" t="s">
        <v>305</v>
      </c>
      <c r="F101" s="419" t="s">
        <v>120</v>
      </c>
      <c r="G101" s="39"/>
      <c r="H101" s="39"/>
      <c r="I101" s="39"/>
      <c r="J101" s="39"/>
      <c r="K101" s="39"/>
      <c r="L101" s="39"/>
      <c r="M101" s="39"/>
      <c r="N101" s="38">
        <v>0</v>
      </c>
      <c r="O101" s="49">
        <v>0</v>
      </c>
    </row>
    <row r="102" spans="1:15" ht="12.75">
      <c r="A102" s="418">
        <v>2</v>
      </c>
      <c r="B102" s="412">
        <v>2</v>
      </c>
      <c r="C102" s="412">
        <v>1</v>
      </c>
      <c r="D102" s="412">
        <v>6</v>
      </c>
      <c r="E102" s="412" t="s">
        <v>306</v>
      </c>
      <c r="F102" s="419" t="s">
        <v>121</v>
      </c>
      <c r="G102" s="39"/>
      <c r="H102" s="39"/>
      <c r="I102" s="39"/>
      <c r="J102" s="39"/>
      <c r="K102" s="39"/>
      <c r="L102" s="39"/>
      <c r="M102" s="39"/>
      <c r="N102" s="38">
        <v>0</v>
      </c>
      <c r="O102" s="49">
        <v>0</v>
      </c>
    </row>
    <row r="103" spans="1:15" ht="12.75">
      <c r="A103" s="408">
        <v>2</v>
      </c>
      <c r="B103" s="409">
        <v>2</v>
      </c>
      <c r="C103" s="409">
        <v>1</v>
      </c>
      <c r="D103" s="409">
        <v>7</v>
      </c>
      <c r="E103" s="409"/>
      <c r="F103" s="410" t="s">
        <v>27</v>
      </c>
      <c r="G103" s="39">
        <v>0</v>
      </c>
      <c r="H103" s="39">
        <v>0</v>
      </c>
      <c r="I103" s="39">
        <v>0</v>
      </c>
      <c r="J103" s="39">
        <v>0</v>
      </c>
      <c r="K103" s="39">
        <v>0</v>
      </c>
      <c r="L103" s="39">
        <v>0</v>
      </c>
      <c r="M103" s="39">
        <v>0</v>
      </c>
      <c r="N103" s="39">
        <v>0</v>
      </c>
      <c r="O103" s="56">
        <v>0</v>
      </c>
    </row>
    <row r="104" spans="1:15" ht="12.75">
      <c r="A104" s="418">
        <v>2</v>
      </c>
      <c r="B104" s="412">
        <v>2</v>
      </c>
      <c r="C104" s="412">
        <v>1</v>
      </c>
      <c r="D104" s="412">
        <v>7</v>
      </c>
      <c r="E104" s="412" t="s">
        <v>305</v>
      </c>
      <c r="F104" s="419" t="s">
        <v>27</v>
      </c>
      <c r="G104" s="38"/>
      <c r="H104" s="38"/>
      <c r="I104" s="38"/>
      <c r="J104" s="38"/>
      <c r="K104" s="38"/>
      <c r="L104" s="38"/>
      <c r="M104" s="38"/>
      <c r="N104" s="38">
        <v>0</v>
      </c>
      <c r="O104" s="49">
        <v>0</v>
      </c>
    </row>
    <row r="105" spans="1:15" ht="12.75">
      <c r="A105" s="408">
        <v>2</v>
      </c>
      <c r="B105" s="409">
        <v>2</v>
      </c>
      <c r="C105" s="409">
        <v>1</v>
      </c>
      <c r="D105" s="409">
        <v>8</v>
      </c>
      <c r="E105" s="409"/>
      <c r="F105" s="410" t="s">
        <v>122</v>
      </c>
      <c r="G105" s="39">
        <v>0</v>
      </c>
      <c r="H105" s="39">
        <v>0</v>
      </c>
      <c r="I105" s="39">
        <v>0</v>
      </c>
      <c r="J105" s="39">
        <v>0</v>
      </c>
      <c r="K105" s="39">
        <v>0</v>
      </c>
      <c r="L105" s="39">
        <v>0</v>
      </c>
      <c r="M105" s="39">
        <v>400000</v>
      </c>
      <c r="N105" s="39">
        <v>400000</v>
      </c>
      <c r="O105" s="56">
        <v>0.07079646017699115</v>
      </c>
    </row>
    <row r="106" spans="1:15" ht="12.75">
      <c r="A106" s="411">
        <v>2</v>
      </c>
      <c r="B106" s="412">
        <v>2</v>
      </c>
      <c r="C106" s="412">
        <v>1</v>
      </c>
      <c r="D106" s="412">
        <v>8</v>
      </c>
      <c r="E106" s="412" t="s">
        <v>305</v>
      </c>
      <c r="F106" s="414" t="s">
        <v>122</v>
      </c>
      <c r="G106" s="38"/>
      <c r="H106" s="38"/>
      <c r="I106" s="38"/>
      <c r="J106" s="38"/>
      <c r="K106" s="38"/>
      <c r="L106" s="38"/>
      <c r="M106" s="38">
        <v>400000</v>
      </c>
      <c r="N106" s="38">
        <v>400000</v>
      </c>
      <c r="O106" s="49">
        <v>0.07079646017699115</v>
      </c>
    </row>
    <row r="107" spans="1:15" ht="12.75">
      <c r="A107" s="405">
        <v>2</v>
      </c>
      <c r="B107" s="406">
        <v>2</v>
      </c>
      <c r="C107" s="406">
        <v>2</v>
      </c>
      <c r="D107" s="406"/>
      <c r="E107" s="406"/>
      <c r="F107" s="407" t="s">
        <v>363</v>
      </c>
      <c r="G107" s="268">
        <v>0</v>
      </c>
      <c r="H107" s="268">
        <v>0</v>
      </c>
      <c r="I107" s="268">
        <v>0</v>
      </c>
      <c r="J107" s="268">
        <v>0</v>
      </c>
      <c r="K107" s="268">
        <v>0</v>
      </c>
      <c r="L107" s="268">
        <v>0</v>
      </c>
      <c r="M107" s="268">
        <f>+M108+M110</f>
        <v>2350000</v>
      </c>
      <c r="N107" s="268">
        <f>+N108+N110</f>
        <v>2350000</v>
      </c>
      <c r="O107" s="55">
        <v>0.7699115044247787</v>
      </c>
    </row>
    <row r="108" spans="1:15" ht="12.75">
      <c r="A108" s="408">
        <v>2</v>
      </c>
      <c r="B108" s="409">
        <v>2</v>
      </c>
      <c r="C108" s="409">
        <v>2</v>
      </c>
      <c r="D108" s="409">
        <v>1</v>
      </c>
      <c r="E108" s="409"/>
      <c r="F108" s="410" t="s">
        <v>123</v>
      </c>
      <c r="G108" s="39">
        <v>0</v>
      </c>
      <c r="H108" s="39">
        <v>0</v>
      </c>
      <c r="I108" s="39">
        <v>0</v>
      </c>
      <c r="J108" s="39">
        <v>0</v>
      </c>
      <c r="K108" s="39">
        <v>0</v>
      </c>
      <c r="L108" s="39">
        <v>0</v>
      </c>
      <c r="M108" s="39">
        <f>+M109</f>
        <v>350000</v>
      </c>
      <c r="N108" s="39">
        <f>+M108</f>
        <v>350000</v>
      </c>
      <c r="O108" s="56">
        <v>0.061946902654867256</v>
      </c>
    </row>
    <row r="109" spans="1:15" ht="12.75">
      <c r="A109" s="411">
        <v>2</v>
      </c>
      <c r="B109" s="412">
        <v>2</v>
      </c>
      <c r="C109" s="412">
        <v>2</v>
      </c>
      <c r="D109" s="412">
        <v>1</v>
      </c>
      <c r="E109" s="412" t="s">
        <v>305</v>
      </c>
      <c r="F109" s="414" t="s">
        <v>123</v>
      </c>
      <c r="G109" s="38">
        <v>0</v>
      </c>
      <c r="H109" s="38">
        <v>0</v>
      </c>
      <c r="I109" s="38">
        <v>0</v>
      </c>
      <c r="J109" s="38">
        <v>0</v>
      </c>
      <c r="K109" s="38">
        <v>0</v>
      </c>
      <c r="L109" s="38">
        <v>0</v>
      </c>
      <c r="M109" s="38">
        <v>350000</v>
      </c>
      <c r="N109" s="38">
        <v>350000</v>
      </c>
      <c r="O109" s="49">
        <v>0.061946902654867256</v>
      </c>
    </row>
    <row r="110" spans="1:15" ht="12.75">
      <c r="A110" s="408">
        <v>2</v>
      </c>
      <c r="B110" s="409">
        <v>2</v>
      </c>
      <c r="C110" s="409">
        <v>2</v>
      </c>
      <c r="D110" s="409">
        <v>2</v>
      </c>
      <c r="E110" s="409"/>
      <c r="F110" s="410" t="s">
        <v>124</v>
      </c>
      <c r="G110" s="39">
        <v>0</v>
      </c>
      <c r="H110" s="39">
        <v>0</v>
      </c>
      <c r="I110" s="39">
        <v>0</v>
      </c>
      <c r="J110" s="39">
        <v>0</v>
      </c>
      <c r="K110" s="39">
        <v>0</v>
      </c>
      <c r="L110" s="39">
        <v>0</v>
      </c>
      <c r="M110" s="39">
        <f>+M111</f>
        <v>2000000</v>
      </c>
      <c r="N110" s="39">
        <f>+M110</f>
        <v>2000000</v>
      </c>
      <c r="O110" s="56">
        <v>0.7079646017699115</v>
      </c>
    </row>
    <row r="111" spans="1:15" ht="12.75">
      <c r="A111" s="411">
        <v>2</v>
      </c>
      <c r="B111" s="412">
        <v>2</v>
      </c>
      <c r="C111" s="412">
        <v>2</v>
      </c>
      <c r="D111" s="412">
        <v>2</v>
      </c>
      <c r="E111" s="412" t="s">
        <v>305</v>
      </c>
      <c r="F111" s="414" t="s">
        <v>124</v>
      </c>
      <c r="G111" s="38">
        <v>0</v>
      </c>
      <c r="H111" s="38">
        <v>0</v>
      </c>
      <c r="I111" s="38">
        <v>0</v>
      </c>
      <c r="J111" s="38">
        <v>0</v>
      </c>
      <c r="K111" s="38">
        <v>0</v>
      </c>
      <c r="L111" s="38">
        <v>0</v>
      </c>
      <c r="M111" s="38">
        <v>2000000</v>
      </c>
      <c r="N111" s="38">
        <f>+M111</f>
        <v>2000000</v>
      </c>
      <c r="O111" s="49">
        <v>0.7079646017699115</v>
      </c>
    </row>
    <row r="112" spans="1:15" ht="12.75">
      <c r="A112" s="405">
        <v>2</v>
      </c>
      <c r="B112" s="406">
        <v>2</v>
      </c>
      <c r="C112" s="406">
        <v>3</v>
      </c>
      <c r="D112" s="406"/>
      <c r="E112" s="406"/>
      <c r="F112" s="407" t="s">
        <v>28</v>
      </c>
      <c r="G112" s="268">
        <v>0</v>
      </c>
      <c r="H112" s="268">
        <v>0</v>
      </c>
      <c r="I112" s="268">
        <v>0</v>
      </c>
      <c r="J112" s="268">
        <v>0</v>
      </c>
      <c r="K112" s="268">
        <v>0</v>
      </c>
      <c r="L112" s="268">
        <v>0</v>
      </c>
      <c r="M112" s="268">
        <v>0</v>
      </c>
      <c r="N112" s="268">
        <v>0</v>
      </c>
      <c r="O112" s="55">
        <v>0</v>
      </c>
    </row>
    <row r="113" spans="1:15" ht="12.75">
      <c r="A113" s="408">
        <v>2</v>
      </c>
      <c r="B113" s="409">
        <v>2</v>
      </c>
      <c r="C113" s="409">
        <v>3</v>
      </c>
      <c r="D113" s="409">
        <v>1</v>
      </c>
      <c r="E113" s="409"/>
      <c r="F113" s="410" t="s">
        <v>125</v>
      </c>
      <c r="G113" s="39">
        <v>0</v>
      </c>
      <c r="H113" s="39">
        <v>0</v>
      </c>
      <c r="I113" s="39">
        <v>0</v>
      </c>
      <c r="J113" s="39">
        <v>0</v>
      </c>
      <c r="K113" s="39">
        <v>0</v>
      </c>
      <c r="L113" s="39">
        <v>0</v>
      </c>
      <c r="M113" s="39">
        <v>0</v>
      </c>
      <c r="N113" s="39">
        <v>0</v>
      </c>
      <c r="O113" s="56">
        <v>0</v>
      </c>
    </row>
    <row r="114" spans="1:15" ht="12.75">
      <c r="A114" s="411">
        <v>2</v>
      </c>
      <c r="B114" s="412">
        <v>2</v>
      </c>
      <c r="C114" s="412">
        <v>3</v>
      </c>
      <c r="D114" s="412">
        <v>1</v>
      </c>
      <c r="E114" s="412" t="s">
        <v>305</v>
      </c>
      <c r="F114" s="414" t="s">
        <v>125</v>
      </c>
      <c r="G114" s="38"/>
      <c r="H114" s="38"/>
      <c r="I114" s="38"/>
      <c r="J114" s="38"/>
      <c r="K114" s="38"/>
      <c r="L114" s="38"/>
      <c r="M114" s="38"/>
      <c r="N114" s="38">
        <v>0</v>
      </c>
      <c r="O114" s="49">
        <v>0</v>
      </c>
    </row>
    <row r="115" spans="1:15" ht="12.75">
      <c r="A115" s="408">
        <v>2</v>
      </c>
      <c r="B115" s="409">
        <v>2</v>
      </c>
      <c r="C115" s="409">
        <v>3</v>
      </c>
      <c r="D115" s="409">
        <v>2</v>
      </c>
      <c r="E115" s="409"/>
      <c r="F115" s="410" t="s">
        <v>126</v>
      </c>
      <c r="G115" s="39">
        <v>0</v>
      </c>
      <c r="H115" s="39">
        <v>0</v>
      </c>
      <c r="I115" s="39">
        <v>0</v>
      </c>
      <c r="J115" s="39">
        <v>0</v>
      </c>
      <c r="K115" s="39">
        <v>0</v>
      </c>
      <c r="L115" s="39">
        <v>0</v>
      </c>
      <c r="M115" s="39">
        <v>0</v>
      </c>
      <c r="N115" s="39">
        <v>0</v>
      </c>
      <c r="O115" s="56">
        <v>0</v>
      </c>
    </row>
    <row r="116" spans="1:15" ht="12.75">
      <c r="A116" s="418">
        <v>2</v>
      </c>
      <c r="B116" s="412">
        <v>2</v>
      </c>
      <c r="C116" s="412">
        <v>3</v>
      </c>
      <c r="D116" s="412">
        <v>2</v>
      </c>
      <c r="E116" s="412" t="s">
        <v>305</v>
      </c>
      <c r="F116" s="419" t="s">
        <v>126</v>
      </c>
      <c r="G116" s="38"/>
      <c r="H116" s="38"/>
      <c r="I116" s="38"/>
      <c r="J116" s="38"/>
      <c r="K116" s="38"/>
      <c r="L116" s="38"/>
      <c r="M116" s="38"/>
      <c r="N116" s="38">
        <v>0</v>
      </c>
      <c r="O116" s="49">
        <v>0</v>
      </c>
    </row>
    <row r="117" spans="1:15" ht="12.75">
      <c r="A117" s="405">
        <v>2</v>
      </c>
      <c r="B117" s="406">
        <v>2</v>
      </c>
      <c r="C117" s="406">
        <v>4</v>
      </c>
      <c r="D117" s="406"/>
      <c r="E117" s="406"/>
      <c r="F117" s="407" t="s">
        <v>127</v>
      </c>
      <c r="G117" s="268">
        <v>0</v>
      </c>
      <c r="H117" s="268">
        <v>0</v>
      </c>
      <c r="I117" s="268">
        <v>0</v>
      </c>
      <c r="J117" s="268">
        <v>0</v>
      </c>
      <c r="K117" s="268">
        <v>0</v>
      </c>
      <c r="L117" s="268">
        <v>0</v>
      </c>
      <c r="M117" s="268">
        <f>+M118+M120</f>
        <v>733000</v>
      </c>
      <c r="N117" s="268">
        <f>+N118+N120</f>
        <v>733000</v>
      </c>
      <c r="O117" s="55">
        <v>0.033982300884955755</v>
      </c>
    </row>
    <row r="118" spans="1:15" ht="12.75">
      <c r="A118" s="408">
        <v>2</v>
      </c>
      <c r="B118" s="409">
        <v>2</v>
      </c>
      <c r="C118" s="409">
        <v>4</v>
      </c>
      <c r="D118" s="409">
        <v>1</v>
      </c>
      <c r="E118" s="409"/>
      <c r="F118" s="417" t="s">
        <v>29</v>
      </c>
      <c r="G118" s="39">
        <v>0</v>
      </c>
      <c r="H118" s="39">
        <v>0</v>
      </c>
      <c r="I118" s="39">
        <v>0</v>
      </c>
      <c r="J118" s="39">
        <v>0</v>
      </c>
      <c r="K118" s="39">
        <v>0</v>
      </c>
      <c r="L118" s="39">
        <v>0</v>
      </c>
      <c r="M118" s="39">
        <f>+M119</f>
        <v>383000</v>
      </c>
      <c r="N118" s="39">
        <f>+N119</f>
        <v>383000</v>
      </c>
      <c r="O118" s="56">
        <v>0</v>
      </c>
    </row>
    <row r="119" spans="1:15" ht="12.75">
      <c r="A119" s="411">
        <v>2</v>
      </c>
      <c r="B119" s="412">
        <v>2</v>
      </c>
      <c r="C119" s="412">
        <v>4</v>
      </c>
      <c r="D119" s="412">
        <v>1</v>
      </c>
      <c r="E119" s="412" t="s">
        <v>305</v>
      </c>
      <c r="F119" s="414" t="s">
        <v>29</v>
      </c>
      <c r="G119" s="38"/>
      <c r="H119" s="38"/>
      <c r="I119" s="38"/>
      <c r="J119" s="38"/>
      <c r="K119" s="38"/>
      <c r="L119" s="38"/>
      <c r="M119" s="38">
        <v>383000</v>
      </c>
      <c r="N119" s="38">
        <f>+M119</f>
        <v>383000</v>
      </c>
      <c r="O119" s="49">
        <v>0</v>
      </c>
    </row>
    <row r="120" spans="1:15" ht="12.75">
      <c r="A120" s="408">
        <v>2</v>
      </c>
      <c r="B120" s="409">
        <v>2</v>
      </c>
      <c r="C120" s="409">
        <v>4</v>
      </c>
      <c r="D120" s="409">
        <v>2</v>
      </c>
      <c r="E120" s="409"/>
      <c r="F120" s="417" t="s">
        <v>30</v>
      </c>
      <c r="G120" s="39">
        <v>0</v>
      </c>
      <c r="H120" s="39">
        <v>0</v>
      </c>
      <c r="I120" s="39">
        <v>0</v>
      </c>
      <c r="J120" s="39">
        <v>0</v>
      </c>
      <c r="K120" s="39">
        <v>0</v>
      </c>
      <c r="L120" s="39">
        <v>0</v>
      </c>
      <c r="M120" s="39">
        <f>+M121</f>
        <v>350000</v>
      </c>
      <c r="N120" s="39">
        <f>+N121</f>
        <v>350000</v>
      </c>
      <c r="O120" s="56">
        <v>0.033982300884955755</v>
      </c>
    </row>
    <row r="121" spans="1:15" ht="12.75">
      <c r="A121" s="418">
        <v>2</v>
      </c>
      <c r="B121" s="412">
        <v>2</v>
      </c>
      <c r="C121" s="412">
        <v>4</v>
      </c>
      <c r="D121" s="412">
        <v>2</v>
      </c>
      <c r="E121" s="412" t="s">
        <v>305</v>
      </c>
      <c r="F121" s="419" t="s">
        <v>30</v>
      </c>
      <c r="G121" s="38"/>
      <c r="H121" s="38"/>
      <c r="I121" s="38"/>
      <c r="J121" s="38"/>
      <c r="K121" s="38"/>
      <c r="L121" s="38"/>
      <c r="M121" s="38">
        <v>350000</v>
      </c>
      <c r="N121" s="38">
        <f>+M121</f>
        <v>350000</v>
      </c>
      <c r="O121" s="49">
        <v>0.033982300884955755</v>
      </c>
    </row>
    <row r="122" spans="1:15" ht="12.75">
      <c r="A122" s="408">
        <v>2</v>
      </c>
      <c r="B122" s="409">
        <v>2</v>
      </c>
      <c r="C122" s="409">
        <v>4</v>
      </c>
      <c r="D122" s="409">
        <v>3</v>
      </c>
      <c r="E122" s="409"/>
      <c r="F122" s="417" t="s">
        <v>45</v>
      </c>
      <c r="G122" s="39">
        <v>0</v>
      </c>
      <c r="H122" s="39">
        <v>0</v>
      </c>
      <c r="I122" s="39">
        <v>0</v>
      </c>
      <c r="J122" s="39">
        <v>0</v>
      </c>
      <c r="K122" s="39">
        <v>0</v>
      </c>
      <c r="L122" s="39">
        <v>0</v>
      </c>
      <c r="M122" s="39">
        <v>0</v>
      </c>
      <c r="N122" s="39">
        <v>0</v>
      </c>
      <c r="O122" s="56">
        <v>0</v>
      </c>
    </row>
    <row r="123" spans="1:15" ht="12.75">
      <c r="A123" s="418">
        <v>2</v>
      </c>
      <c r="B123" s="412">
        <v>2</v>
      </c>
      <c r="C123" s="412">
        <v>4</v>
      </c>
      <c r="D123" s="412">
        <v>3</v>
      </c>
      <c r="E123" s="412" t="s">
        <v>305</v>
      </c>
      <c r="F123" s="419" t="s">
        <v>45</v>
      </c>
      <c r="G123" s="38"/>
      <c r="H123" s="38"/>
      <c r="I123" s="38"/>
      <c r="J123" s="38"/>
      <c r="K123" s="38"/>
      <c r="L123" s="38"/>
      <c r="M123" s="38"/>
      <c r="N123" s="38">
        <v>0</v>
      </c>
      <c r="O123" s="49">
        <v>0</v>
      </c>
    </row>
    <row r="124" spans="1:15" ht="12.75">
      <c r="A124" s="408">
        <v>2</v>
      </c>
      <c r="B124" s="409">
        <v>2</v>
      </c>
      <c r="C124" s="409">
        <v>4</v>
      </c>
      <c r="D124" s="409">
        <v>4</v>
      </c>
      <c r="E124" s="409"/>
      <c r="F124" s="417" t="s">
        <v>128</v>
      </c>
      <c r="G124" s="39">
        <v>0</v>
      </c>
      <c r="H124" s="39">
        <v>0</v>
      </c>
      <c r="I124" s="39">
        <v>0</v>
      </c>
      <c r="J124" s="39">
        <v>0</v>
      </c>
      <c r="K124" s="39">
        <v>0</v>
      </c>
      <c r="L124" s="39">
        <v>0</v>
      </c>
      <c r="M124" s="39">
        <v>0</v>
      </c>
      <c r="N124" s="39">
        <v>0</v>
      </c>
      <c r="O124" s="56">
        <v>0</v>
      </c>
    </row>
    <row r="125" spans="1:15" ht="12.75">
      <c r="A125" s="418">
        <v>2</v>
      </c>
      <c r="B125" s="412">
        <v>2</v>
      </c>
      <c r="C125" s="412">
        <v>4</v>
      </c>
      <c r="D125" s="412">
        <v>4</v>
      </c>
      <c r="E125" s="412" t="s">
        <v>305</v>
      </c>
      <c r="F125" s="419" t="s">
        <v>128</v>
      </c>
      <c r="G125" s="38"/>
      <c r="H125" s="38"/>
      <c r="I125" s="38"/>
      <c r="J125" s="38"/>
      <c r="K125" s="38"/>
      <c r="L125" s="38"/>
      <c r="M125" s="38"/>
      <c r="N125" s="38">
        <v>0</v>
      </c>
      <c r="O125" s="49">
        <v>0</v>
      </c>
    </row>
    <row r="126" spans="1:15" ht="12.75">
      <c r="A126" s="405">
        <v>2</v>
      </c>
      <c r="B126" s="406">
        <v>2</v>
      </c>
      <c r="C126" s="406">
        <v>5</v>
      </c>
      <c r="D126" s="406"/>
      <c r="E126" s="406"/>
      <c r="F126" s="407" t="s">
        <v>129</v>
      </c>
      <c r="G126" s="268">
        <v>0</v>
      </c>
      <c r="H126" s="268">
        <v>0</v>
      </c>
      <c r="I126" s="268">
        <v>0</v>
      </c>
      <c r="J126" s="268">
        <v>0</v>
      </c>
      <c r="K126" s="268">
        <v>0</v>
      </c>
      <c r="L126" s="268">
        <v>0</v>
      </c>
      <c r="M126" s="268">
        <f>+M129+M131+M137+M139+M141+M143+M145</f>
        <v>200000</v>
      </c>
      <c r="N126" s="268">
        <f>+N129+N131+N137+N139+N141+N143+N145</f>
        <v>200000</v>
      </c>
      <c r="O126" s="55">
        <v>0.008849557522123894</v>
      </c>
    </row>
    <row r="127" spans="1:15" ht="12.75">
      <c r="A127" s="408">
        <v>2</v>
      </c>
      <c r="B127" s="409">
        <v>2</v>
      </c>
      <c r="C127" s="409">
        <v>5</v>
      </c>
      <c r="D127" s="409">
        <v>1</v>
      </c>
      <c r="E127" s="409"/>
      <c r="F127" s="417" t="s">
        <v>130</v>
      </c>
      <c r="G127" s="39">
        <v>0</v>
      </c>
      <c r="H127" s="39">
        <v>0</v>
      </c>
      <c r="I127" s="39">
        <v>0</v>
      </c>
      <c r="J127" s="39">
        <v>0</v>
      </c>
      <c r="K127" s="39">
        <v>0</v>
      </c>
      <c r="L127" s="39">
        <v>0</v>
      </c>
      <c r="M127" s="39">
        <v>0</v>
      </c>
      <c r="N127" s="39">
        <v>0</v>
      </c>
      <c r="O127" s="56">
        <v>0</v>
      </c>
    </row>
    <row r="128" spans="1:15" ht="12.75">
      <c r="A128" s="418">
        <v>2</v>
      </c>
      <c r="B128" s="412">
        <v>2</v>
      </c>
      <c r="C128" s="412">
        <v>5</v>
      </c>
      <c r="D128" s="412">
        <v>1</v>
      </c>
      <c r="E128" s="412" t="s">
        <v>305</v>
      </c>
      <c r="F128" s="419" t="s">
        <v>130</v>
      </c>
      <c r="G128" s="38"/>
      <c r="H128" s="38"/>
      <c r="I128" s="38"/>
      <c r="J128" s="38"/>
      <c r="K128" s="38"/>
      <c r="L128" s="38"/>
      <c r="M128" s="38"/>
      <c r="N128" s="38">
        <v>0</v>
      </c>
      <c r="O128" s="49">
        <v>0</v>
      </c>
    </row>
    <row r="129" spans="1:15" ht="12.75">
      <c r="A129" s="423">
        <v>2</v>
      </c>
      <c r="B129" s="409">
        <v>2</v>
      </c>
      <c r="C129" s="409">
        <v>5</v>
      </c>
      <c r="D129" s="409">
        <v>2</v>
      </c>
      <c r="E129" s="409"/>
      <c r="F129" s="424" t="s">
        <v>131</v>
      </c>
      <c r="G129" s="39">
        <v>0</v>
      </c>
      <c r="H129" s="39">
        <v>0</v>
      </c>
      <c r="I129" s="39">
        <v>0</v>
      </c>
      <c r="J129" s="39">
        <v>0</v>
      </c>
      <c r="K129" s="39">
        <v>0</v>
      </c>
      <c r="L129" s="39">
        <v>0</v>
      </c>
      <c r="M129" s="39">
        <v>0</v>
      </c>
      <c r="N129" s="39">
        <v>0</v>
      </c>
      <c r="O129" s="56">
        <v>0</v>
      </c>
    </row>
    <row r="130" spans="1:15" ht="12.75">
      <c r="A130" s="418">
        <v>2</v>
      </c>
      <c r="B130" s="412">
        <v>2</v>
      </c>
      <c r="C130" s="412">
        <v>5</v>
      </c>
      <c r="D130" s="412">
        <v>2</v>
      </c>
      <c r="E130" s="412" t="s">
        <v>305</v>
      </c>
      <c r="F130" s="419" t="s">
        <v>131</v>
      </c>
      <c r="G130" s="38"/>
      <c r="H130" s="38"/>
      <c r="I130" s="38"/>
      <c r="J130" s="38"/>
      <c r="K130" s="38"/>
      <c r="L130" s="38"/>
      <c r="M130" s="38"/>
      <c r="N130" s="38">
        <v>0</v>
      </c>
      <c r="O130" s="49">
        <v>0</v>
      </c>
    </row>
    <row r="131" spans="1:15" ht="12.75">
      <c r="A131" s="408">
        <v>2</v>
      </c>
      <c r="B131" s="409">
        <v>2</v>
      </c>
      <c r="C131" s="409">
        <v>5</v>
      </c>
      <c r="D131" s="409">
        <v>3</v>
      </c>
      <c r="E131" s="409"/>
      <c r="F131" s="417" t="s">
        <v>132</v>
      </c>
      <c r="G131" s="39">
        <v>0</v>
      </c>
      <c r="H131" s="39">
        <v>0</v>
      </c>
      <c r="I131" s="39">
        <v>0</v>
      </c>
      <c r="J131" s="39">
        <v>0</v>
      </c>
      <c r="K131" s="39">
        <v>0</v>
      </c>
      <c r="L131" s="39">
        <v>0</v>
      </c>
      <c r="M131" s="39">
        <f>SUM(M132:M136)</f>
        <v>150000</v>
      </c>
      <c r="N131" s="39">
        <f>SUM(N132:N136)</f>
        <v>150000</v>
      </c>
      <c r="O131" s="56">
        <v>0</v>
      </c>
    </row>
    <row r="132" spans="1:15" ht="12.75">
      <c r="A132" s="418">
        <v>2</v>
      </c>
      <c r="B132" s="412">
        <v>2</v>
      </c>
      <c r="C132" s="412">
        <v>5</v>
      </c>
      <c r="D132" s="412">
        <v>3</v>
      </c>
      <c r="E132" s="412" t="s">
        <v>305</v>
      </c>
      <c r="F132" s="419" t="s">
        <v>133</v>
      </c>
      <c r="G132" s="38"/>
      <c r="H132" s="38"/>
      <c r="I132" s="38"/>
      <c r="J132" s="38"/>
      <c r="K132" s="38"/>
      <c r="L132" s="38"/>
      <c r="M132" s="38"/>
      <c r="N132" s="38">
        <v>0</v>
      </c>
      <c r="O132" s="49">
        <v>0</v>
      </c>
    </row>
    <row r="133" spans="1:15" ht="12.75">
      <c r="A133" s="418">
        <v>2</v>
      </c>
      <c r="B133" s="412">
        <v>2</v>
      </c>
      <c r="C133" s="412">
        <v>5</v>
      </c>
      <c r="D133" s="412">
        <v>3</v>
      </c>
      <c r="E133" s="412" t="s">
        <v>306</v>
      </c>
      <c r="F133" s="419" t="s">
        <v>134</v>
      </c>
      <c r="G133" s="38"/>
      <c r="H133" s="38"/>
      <c r="I133" s="38"/>
      <c r="J133" s="38"/>
      <c r="K133" s="38"/>
      <c r="L133" s="38"/>
      <c r="M133" s="38"/>
      <c r="N133" s="38">
        <v>0</v>
      </c>
      <c r="O133" s="49">
        <v>0</v>
      </c>
    </row>
    <row r="134" spans="1:15" ht="12.75">
      <c r="A134" s="418">
        <v>2</v>
      </c>
      <c r="B134" s="412">
        <v>2</v>
      </c>
      <c r="C134" s="412">
        <v>5</v>
      </c>
      <c r="D134" s="412">
        <v>3</v>
      </c>
      <c r="E134" s="412" t="s">
        <v>307</v>
      </c>
      <c r="F134" s="419" t="s">
        <v>135</v>
      </c>
      <c r="G134" s="38"/>
      <c r="H134" s="38"/>
      <c r="I134" s="38"/>
      <c r="J134" s="38"/>
      <c r="K134" s="38"/>
      <c r="L134" s="38"/>
      <c r="M134" s="38"/>
      <c r="N134" s="38">
        <v>0</v>
      </c>
      <c r="O134" s="49">
        <v>0</v>
      </c>
    </row>
    <row r="135" spans="1:15" ht="12.75">
      <c r="A135" s="418">
        <v>2</v>
      </c>
      <c r="B135" s="412">
        <v>2</v>
      </c>
      <c r="C135" s="412">
        <v>5</v>
      </c>
      <c r="D135" s="412">
        <v>3</v>
      </c>
      <c r="E135" s="412" t="s">
        <v>308</v>
      </c>
      <c r="F135" s="419" t="s">
        <v>136</v>
      </c>
      <c r="G135" s="38"/>
      <c r="H135" s="38"/>
      <c r="I135" s="38"/>
      <c r="J135" s="38"/>
      <c r="K135" s="38"/>
      <c r="L135" s="38"/>
      <c r="M135" s="38"/>
      <c r="N135" s="38">
        <v>0</v>
      </c>
      <c r="O135" s="49">
        <v>0</v>
      </c>
    </row>
    <row r="136" spans="1:15" ht="12.75">
      <c r="A136" s="418">
        <v>2</v>
      </c>
      <c r="B136" s="412">
        <v>2</v>
      </c>
      <c r="C136" s="412">
        <v>5</v>
      </c>
      <c r="D136" s="412">
        <v>3</v>
      </c>
      <c r="E136" s="412" t="s">
        <v>312</v>
      </c>
      <c r="F136" s="419" t="s">
        <v>137</v>
      </c>
      <c r="G136" s="38"/>
      <c r="H136" s="38"/>
      <c r="I136" s="38"/>
      <c r="J136" s="38"/>
      <c r="K136" s="38"/>
      <c r="L136" s="38"/>
      <c r="M136" s="38">
        <v>150000</v>
      </c>
      <c r="N136" s="38">
        <v>150000</v>
      </c>
      <c r="O136" s="49">
        <v>0</v>
      </c>
    </row>
    <row r="137" spans="1:15" ht="12.75">
      <c r="A137" s="408">
        <v>2</v>
      </c>
      <c r="B137" s="409">
        <v>2</v>
      </c>
      <c r="C137" s="409">
        <v>5</v>
      </c>
      <c r="D137" s="409">
        <v>4</v>
      </c>
      <c r="E137" s="409"/>
      <c r="F137" s="417" t="s">
        <v>138</v>
      </c>
      <c r="G137" s="39">
        <v>0</v>
      </c>
      <c r="H137" s="39">
        <v>0</v>
      </c>
      <c r="I137" s="39">
        <v>0</v>
      </c>
      <c r="J137" s="39">
        <v>0</v>
      </c>
      <c r="K137" s="39">
        <v>0</v>
      </c>
      <c r="L137" s="39">
        <v>0</v>
      </c>
      <c r="M137" s="39">
        <f>+M138</f>
        <v>50000</v>
      </c>
      <c r="N137" s="39">
        <f>+N138</f>
        <v>50000</v>
      </c>
      <c r="O137" s="56">
        <v>0.008849557522123894</v>
      </c>
    </row>
    <row r="138" spans="1:15" ht="12.75">
      <c r="A138" s="418">
        <v>2</v>
      </c>
      <c r="B138" s="412">
        <v>2</v>
      </c>
      <c r="C138" s="412">
        <v>5</v>
      </c>
      <c r="D138" s="412">
        <v>4</v>
      </c>
      <c r="E138" s="412" t="s">
        <v>305</v>
      </c>
      <c r="F138" s="419" t="s">
        <v>138</v>
      </c>
      <c r="G138" s="38"/>
      <c r="H138" s="38"/>
      <c r="I138" s="38"/>
      <c r="J138" s="38"/>
      <c r="K138" s="38"/>
      <c r="L138" s="38"/>
      <c r="M138" s="38">
        <v>50000</v>
      </c>
      <c r="N138" s="38">
        <v>50000</v>
      </c>
      <c r="O138" s="49">
        <v>0.008849557522123894</v>
      </c>
    </row>
    <row r="139" spans="1:15" ht="12.75">
      <c r="A139" s="423">
        <v>2</v>
      </c>
      <c r="B139" s="409">
        <v>2</v>
      </c>
      <c r="C139" s="409">
        <v>5</v>
      </c>
      <c r="D139" s="409">
        <v>5</v>
      </c>
      <c r="E139" s="409"/>
      <c r="F139" s="424" t="s">
        <v>364</v>
      </c>
      <c r="G139" s="39">
        <v>0</v>
      </c>
      <c r="H139" s="39">
        <v>0</v>
      </c>
      <c r="I139" s="39">
        <v>0</v>
      </c>
      <c r="J139" s="39">
        <v>0</v>
      </c>
      <c r="K139" s="39">
        <v>0</v>
      </c>
      <c r="L139" s="39">
        <v>0</v>
      </c>
      <c r="M139" s="39">
        <v>0</v>
      </c>
      <c r="N139" s="39">
        <v>0</v>
      </c>
      <c r="O139" s="57">
        <v>0</v>
      </c>
    </row>
    <row r="140" spans="1:15" ht="12.75">
      <c r="A140" s="418">
        <v>2</v>
      </c>
      <c r="B140" s="412">
        <v>2</v>
      </c>
      <c r="C140" s="412">
        <v>5</v>
      </c>
      <c r="D140" s="412">
        <v>5</v>
      </c>
      <c r="E140" s="412" t="s">
        <v>305</v>
      </c>
      <c r="F140" s="419" t="s">
        <v>364</v>
      </c>
      <c r="G140" s="38"/>
      <c r="H140" s="38"/>
      <c r="I140" s="38"/>
      <c r="J140" s="38"/>
      <c r="K140" s="38"/>
      <c r="L140" s="38"/>
      <c r="M140" s="38"/>
      <c r="N140" s="38">
        <v>0</v>
      </c>
      <c r="O140" s="49">
        <v>0</v>
      </c>
    </row>
    <row r="141" spans="1:15" ht="12.75">
      <c r="A141" s="423">
        <v>2</v>
      </c>
      <c r="B141" s="409">
        <v>2</v>
      </c>
      <c r="C141" s="409">
        <v>5</v>
      </c>
      <c r="D141" s="409">
        <v>6</v>
      </c>
      <c r="E141" s="409"/>
      <c r="F141" s="424" t="s">
        <v>365</v>
      </c>
      <c r="G141" s="39">
        <v>0</v>
      </c>
      <c r="H141" s="39">
        <v>0</v>
      </c>
      <c r="I141" s="39">
        <v>0</v>
      </c>
      <c r="J141" s="39">
        <v>0</v>
      </c>
      <c r="K141" s="39">
        <v>0</v>
      </c>
      <c r="L141" s="39">
        <v>0</v>
      </c>
      <c r="M141" s="39">
        <v>0</v>
      </c>
      <c r="N141" s="39">
        <v>0</v>
      </c>
      <c r="O141" s="56">
        <v>0</v>
      </c>
    </row>
    <row r="142" spans="1:15" ht="12.75">
      <c r="A142" s="418">
        <v>2</v>
      </c>
      <c r="B142" s="412">
        <v>2</v>
      </c>
      <c r="C142" s="412">
        <v>5</v>
      </c>
      <c r="D142" s="412">
        <v>6</v>
      </c>
      <c r="E142" s="412" t="s">
        <v>305</v>
      </c>
      <c r="F142" s="419" t="s">
        <v>365</v>
      </c>
      <c r="G142" s="38"/>
      <c r="H142" s="38"/>
      <c r="I142" s="38"/>
      <c r="J142" s="38"/>
      <c r="K142" s="38"/>
      <c r="L142" s="38"/>
      <c r="M142" s="38"/>
      <c r="N142" s="38">
        <v>0</v>
      </c>
      <c r="O142" s="49">
        <v>0</v>
      </c>
    </row>
    <row r="143" spans="1:15" ht="12.75">
      <c r="A143" s="423">
        <v>2</v>
      </c>
      <c r="B143" s="409">
        <v>2</v>
      </c>
      <c r="C143" s="409">
        <v>5</v>
      </c>
      <c r="D143" s="409">
        <v>7</v>
      </c>
      <c r="E143" s="409"/>
      <c r="F143" s="424" t="s">
        <v>366</v>
      </c>
      <c r="G143" s="39">
        <v>0</v>
      </c>
      <c r="H143" s="39">
        <v>0</v>
      </c>
      <c r="I143" s="39">
        <v>0</v>
      </c>
      <c r="J143" s="39">
        <v>0</v>
      </c>
      <c r="K143" s="39">
        <v>0</v>
      </c>
      <c r="L143" s="39">
        <v>0</v>
      </c>
      <c r="M143" s="39">
        <v>0</v>
      </c>
      <c r="N143" s="39">
        <v>0</v>
      </c>
      <c r="O143" s="57">
        <v>0</v>
      </c>
    </row>
    <row r="144" spans="1:15" ht="12.75">
      <c r="A144" s="418">
        <v>2</v>
      </c>
      <c r="B144" s="412">
        <v>2</v>
      </c>
      <c r="C144" s="412">
        <v>5</v>
      </c>
      <c r="D144" s="412">
        <v>7</v>
      </c>
      <c r="E144" s="412" t="s">
        <v>305</v>
      </c>
      <c r="F144" s="419" t="s">
        <v>366</v>
      </c>
      <c r="G144" s="38"/>
      <c r="H144" s="38"/>
      <c r="I144" s="38"/>
      <c r="J144" s="38"/>
      <c r="K144" s="38"/>
      <c r="L144" s="38"/>
      <c r="M144" s="38"/>
      <c r="N144" s="38">
        <v>0</v>
      </c>
      <c r="O144" s="49">
        <v>0</v>
      </c>
    </row>
    <row r="145" spans="1:15" ht="12.75">
      <c r="A145" s="423">
        <v>2</v>
      </c>
      <c r="B145" s="409">
        <v>2</v>
      </c>
      <c r="C145" s="409">
        <v>5</v>
      </c>
      <c r="D145" s="409">
        <v>8</v>
      </c>
      <c r="E145" s="409"/>
      <c r="F145" s="424" t="s">
        <v>139</v>
      </c>
      <c r="G145" s="39">
        <v>0</v>
      </c>
      <c r="H145" s="39">
        <v>0</v>
      </c>
      <c r="I145" s="39">
        <v>0</v>
      </c>
      <c r="J145" s="39">
        <v>0</v>
      </c>
      <c r="K145" s="39">
        <v>0</v>
      </c>
      <c r="L145" s="39">
        <v>0</v>
      </c>
      <c r="M145" s="39">
        <v>0</v>
      </c>
      <c r="N145" s="39">
        <v>0</v>
      </c>
      <c r="O145" s="56">
        <v>0</v>
      </c>
    </row>
    <row r="146" spans="1:15" ht="12.75">
      <c r="A146" s="418">
        <v>2</v>
      </c>
      <c r="B146" s="412">
        <v>2</v>
      </c>
      <c r="C146" s="412">
        <v>5</v>
      </c>
      <c r="D146" s="412">
        <v>8</v>
      </c>
      <c r="E146" s="412" t="s">
        <v>305</v>
      </c>
      <c r="F146" s="419" t="s">
        <v>139</v>
      </c>
      <c r="G146" s="38"/>
      <c r="H146" s="38"/>
      <c r="I146" s="38"/>
      <c r="J146" s="38"/>
      <c r="K146" s="38"/>
      <c r="L146" s="38"/>
      <c r="M146" s="38"/>
      <c r="N146" s="38">
        <v>0</v>
      </c>
      <c r="O146" s="49">
        <v>0</v>
      </c>
    </row>
    <row r="147" spans="1:15" ht="12.75">
      <c r="A147" s="405">
        <v>2</v>
      </c>
      <c r="B147" s="406">
        <v>2</v>
      </c>
      <c r="C147" s="406">
        <v>6</v>
      </c>
      <c r="D147" s="406"/>
      <c r="E147" s="406"/>
      <c r="F147" s="407" t="s">
        <v>140</v>
      </c>
      <c r="G147" s="268">
        <v>0</v>
      </c>
      <c r="H147" s="268">
        <v>0</v>
      </c>
      <c r="I147" s="268">
        <v>0</v>
      </c>
      <c r="J147" s="268">
        <v>0</v>
      </c>
      <c r="K147" s="268">
        <v>0</v>
      </c>
      <c r="L147" s="268">
        <v>0</v>
      </c>
      <c r="M147" s="268">
        <f>SUM(M148+M150+M152+M154+M156+M158+M160+M162+M164)</f>
        <v>120000</v>
      </c>
      <c r="N147" s="268">
        <f>SUM(N148+N150+N152+N154+N156+N158+N160+N162+N164)</f>
        <v>120000</v>
      </c>
      <c r="O147" s="55">
        <v>0.021238938053097345</v>
      </c>
    </row>
    <row r="148" spans="1:15" ht="12.75">
      <c r="A148" s="408">
        <v>2</v>
      </c>
      <c r="B148" s="409">
        <v>2</v>
      </c>
      <c r="C148" s="409">
        <v>6</v>
      </c>
      <c r="D148" s="409">
        <v>1</v>
      </c>
      <c r="E148" s="409"/>
      <c r="F148" s="417" t="s">
        <v>367</v>
      </c>
      <c r="G148" s="39">
        <v>0</v>
      </c>
      <c r="H148" s="39">
        <v>0</v>
      </c>
      <c r="I148" s="39">
        <v>0</v>
      </c>
      <c r="J148" s="39">
        <v>0</v>
      </c>
      <c r="K148" s="39">
        <v>0</v>
      </c>
      <c r="L148" s="39">
        <v>0</v>
      </c>
      <c r="M148" s="39">
        <v>0</v>
      </c>
      <c r="N148" s="39">
        <v>0</v>
      </c>
      <c r="O148" s="56">
        <v>0</v>
      </c>
    </row>
    <row r="149" spans="1:15" ht="12.75">
      <c r="A149" s="418">
        <v>2</v>
      </c>
      <c r="B149" s="412">
        <v>2</v>
      </c>
      <c r="C149" s="412">
        <v>6</v>
      </c>
      <c r="D149" s="412">
        <v>1</v>
      </c>
      <c r="E149" s="412" t="s">
        <v>305</v>
      </c>
      <c r="F149" s="419" t="s">
        <v>367</v>
      </c>
      <c r="G149" s="38"/>
      <c r="H149" s="38"/>
      <c r="I149" s="38"/>
      <c r="J149" s="38"/>
      <c r="K149" s="38"/>
      <c r="L149" s="38"/>
      <c r="M149" s="38"/>
      <c r="N149" s="38">
        <v>0</v>
      </c>
      <c r="O149" s="49">
        <v>0</v>
      </c>
    </row>
    <row r="150" spans="1:15" ht="12.75">
      <c r="A150" s="408">
        <v>2</v>
      </c>
      <c r="B150" s="409">
        <v>2</v>
      </c>
      <c r="C150" s="409">
        <v>6</v>
      </c>
      <c r="D150" s="409">
        <v>2</v>
      </c>
      <c r="E150" s="409"/>
      <c r="F150" s="417" t="s">
        <v>141</v>
      </c>
      <c r="G150" s="39">
        <v>0</v>
      </c>
      <c r="H150" s="39">
        <v>0</v>
      </c>
      <c r="I150" s="39">
        <v>0</v>
      </c>
      <c r="J150" s="39">
        <v>0</v>
      </c>
      <c r="K150" s="39">
        <v>0</v>
      </c>
      <c r="L150" s="39">
        <v>0</v>
      </c>
      <c r="M150" s="39">
        <f>+M151</f>
        <v>120000</v>
      </c>
      <c r="N150" s="39">
        <f>+N151</f>
        <v>120000</v>
      </c>
      <c r="O150" s="56">
        <v>0.021238938053097345</v>
      </c>
    </row>
    <row r="151" spans="1:15" ht="12.75">
      <c r="A151" s="425">
        <v>2</v>
      </c>
      <c r="B151" s="421">
        <v>2</v>
      </c>
      <c r="C151" s="421">
        <v>6</v>
      </c>
      <c r="D151" s="421">
        <v>2</v>
      </c>
      <c r="E151" s="421" t="s">
        <v>305</v>
      </c>
      <c r="F151" s="426" t="s">
        <v>141</v>
      </c>
      <c r="G151" s="51"/>
      <c r="H151" s="51"/>
      <c r="I151" s="51"/>
      <c r="J151" s="51"/>
      <c r="K151" s="51"/>
      <c r="L151" s="51"/>
      <c r="M151" s="51">
        <v>120000</v>
      </c>
      <c r="N151" s="51">
        <v>120000</v>
      </c>
      <c r="O151" s="52">
        <v>0.021238938053097345</v>
      </c>
    </row>
    <row r="152" spans="1:15" ht="12.75">
      <c r="A152" s="408">
        <v>2</v>
      </c>
      <c r="B152" s="409">
        <v>2</v>
      </c>
      <c r="C152" s="409">
        <v>6</v>
      </c>
      <c r="D152" s="409">
        <v>3</v>
      </c>
      <c r="E152" s="409"/>
      <c r="F152" s="417" t="s">
        <v>142</v>
      </c>
      <c r="G152" s="39">
        <v>0</v>
      </c>
      <c r="H152" s="39">
        <v>0</v>
      </c>
      <c r="I152" s="39">
        <v>0</v>
      </c>
      <c r="J152" s="39">
        <v>0</v>
      </c>
      <c r="K152" s="39">
        <v>0</v>
      </c>
      <c r="L152" s="39">
        <v>0</v>
      </c>
      <c r="M152" s="39">
        <v>0</v>
      </c>
      <c r="N152" s="39">
        <v>0</v>
      </c>
      <c r="O152" s="56">
        <v>0</v>
      </c>
    </row>
    <row r="153" spans="1:15" ht="12.75">
      <c r="A153" s="418">
        <v>2</v>
      </c>
      <c r="B153" s="412">
        <v>2</v>
      </c>
      <c r="C153" s="412">
        <v>6</v>
      </c>
      <c r="D153" s="412">
        <v>3</v>
      </c>
      <c r="E153" s="412" t="s">
        <v>305</v>
      </c>
      <c r="F153" s="419" t="s">
        <v>142</v>
      </c>
      <c r="G153" s="38"/>
      <c r="H153" s="38"/>
      <c r="I153" s="38"/>
      <c r="J153" s="38"/>
      <c r="K153" s="38"/>
      <c r="L153" s="38"/>
      <c r="M153" s="38"/>
      <c r="N153" s="38">
        <v>0</v>
      </c>
      <c r="O153" s="49">
        <v>0</v>
      </c>
    </row>
    <row r="154" spans="1:15" ht="12.75">
      <c r="A154" s="408">
        <v>2</v>
      </c>
      <c r="B154" s="409">
        <v>2</v>
      </c>
      <c r="C154" s="409">
        <v>6</v>
      </c>
      <c r="D154" s="409">
        <v>4</v>
      </c>
      <c r="E154" s="409"/>
      <c r="F154" s="417" t="s">
        <v>143</v>
      </c>
      <c r="G154" s="39">
        <v>0</v>
      </c>
      <c r="H154" s="39">
        <v>0</v>
      </c>
      <c r="I154" s="39">
        <v>0</v>
      </c>
      <c r="J154" s="39">
        <v>0</v>
      </c>
      <c r="K154" s="39">
        <v>0</v>
      </c>
      <c r="L154" s="39">
        <v>0</v>
      </c>
      <c r="M154" s="39">
        <v>0</v>
      </c>
      <c r="N154" s="39">
        <v>0</v>
      </c>
      <c r="O154" s="56">
        <v>0</v>
      </c>
    </row>
    <row r="155" spans="1:15" ht="12.75">
      <c r="A155" s="418">
        <v>2</v>
      </c>
      <c r="B155" s="412">
        <v>2</v>
      </c>
      <c r="C155" s="412">
        <v>6</v>
      </c>
      <c r="D155" s="412">
        <v>4</v>
      </c>
      <c r="E155" s="412" t="s">
        <v>305</v>
      </c>
      <c r="F155" s="419" t="s">
        <v>143</v>
      </c>
      <c r="G155" s="38"/>
      <c r="H155" s="38"/>
      <c r="I155" s="38"/>
      <c r="J155" s="38"/>
      <c r="K155" s="38"/>
      <c r="L155" s="38"/>
      <c r="M155" s="38"/>
      <c r="N155" s="38">
        <v>0</v>
      </c>
      <c r="O155" s="49">
        <v>0</v>
      </c>
    </row>
    <row r="156" spans="1:15" ht="12.75">
      <c r="A156" s="423">
        <v>2</v>
      </c>
      <c r="B156" s="409">
        <v>2</v>
      </c>
      <c r="C156" s="409">
        <v>6</v>
      </c>
      <c r="D156" s="409">
        <v>5</v>
      </c>
      <c r="E156" s="409"/>
      <c r="F156" s="424" t="s">
        <v>310</v>
      </c>
      <c r="G156" s="39">
        <v>0</v>
      </c>
      <c r="H156" s="39">
        <v>0</v>
      </c>
      <c r="I156" s="39">
        <v>0</v>
      </c>
      <c r="J156" s="39">
        <v>0</v>
      </c>
      <c r="K156" s="39">
        <v>0</v>
      </c>
      <c r="L156" s="39">
        <v>0</v>
      </c>
      <c r="M156" s="39">
        <v>0</v>
      </c>
      <c r="N156" s="39">
        <v>0</v>
      </c>
      <c r="O156" s="57">
        <v>0</v>
      </c>
    </row>
    <row r="157" spans="1:15" ht="12.75">
      <c r="A157" s="418">
        <v>2</v>
      </c>
      <c r="B157" s="412">
        <v>2</v>
      </c>
      <c r="C157" s="412">
        <v>6</v>
      </c>
      <c r="D157" s="412">
        <v>5</v>
      </c>
      <c r="E157" s="412" t="s">
        <v>305</v>
      </c>
      <c r="F157" s="419" t="s">
        <v>310</v>
      </c>
      <c r="G157" s="38"/>
      <c r="H157" s="38"/>
      <c r="I157" s="38"/>
      <c r="J157" s="38"/>
      <c r="K157" s="38"/>
      <c r="L157" s="38"/>
      <c r="M157" s="38"/>
      <c r="N157" s="38">
        <v>0</v>
      </c>
      <c r="O157" s="49">
        <v>0</v>
      </c>
    </row>
    <row r="158" spans="1:15" ht="12.75">
      <c r="A158" s="423">
        <v>2</v>
      </c>
      <c r="B158" s="409">
        <v>2</v>
      </c>
      <c r="C158" s="409">
        <v>6</v>
      </c>
      <c r="D158" s="409">
        <v>6</v>
      </c>
      <c r="E158" s="409"/>
      <c r="F158" s="424" t="s">
        <v>368</v>
      </c>
      <c r="G158" s="39">
        <v>0</v>
      </c>
      <c r="H158" s="39">
        <v>0</v>
      </c>
      <c r="I158" s="39">
        <v>0</v>
      </c>
      <c r="J158" s="39">
        <v>0</v>
      </c>
      <c r="K158" s="39">
        <v>0</v>
      </c>
      <c r="L158" s="39">
        <v>0</v>
      </c>
      <c r="M158" s="39">
        <v>0</v>
      </c>
      <c r="N158" s="39">
        <v>0</v>
      </c>
      <c r="O158" s="57">
        <v>0</v>
      </c>
    </row>
    <row r="159" spans="1:15" ht="12.75">
      <c r="A159" s="418">
        <v>2</v>
      </c>
      <c r="B159" s="412">
        <v>2</v>
      </c>
      <c r="C159" s="412">
        <v>6</v>
      </c>
      <c r="D159" s="412">
        <v>6</v>
      </c>
      <c r="E159" s="412" t="s">
        <v>305</v>
      </c>
      <c r="F159" s="419" t="s">
        <v>368</v>
      </c>
      <c r="G159" s="38"/>
      <c r="H159" s="38"/>
      <c r="I159" s="38"/>
      <c r="J159" s="38"/>
      <c r="K159" s="38"/>
      <c r="L159" s="38"/>
      <c r="M159" s="38"/>
      <c r="N159" s="38">
        <v>0</v>
      </c>
      <c r="O159" s="49">
        <v>0</v>
      </c>
    </row>
    <row r="160" spans="1:15" ht="12.75">
      <c r="A160" s="423">
        <v>2</v>
      </c>
      <c r="B160" s="409">
        <v>2</v>
      </c>
      <c r="C160" s="409">
        <v>6</v>
      </c>
      <c r="D160" s="409">
        <v>7</v>
      </c>
      <c r="E160" s="409"/>
      <c r="F160" s="424" t="s">
        <v>369</v>
      </c>
      <c r="G160" s="39">
        <v>0</v>
      </c>
      <c r="H160" s="39">
        <v>0</v>
      </c>
      <c r="I160" s="39">
        <v>0</v>
      </c>
      <c r="J160" s="39">
        <v>0</v>
      </c>
      <c r="K160" s="39">
        <v>0</v>
      </c>
      <c r="L160" s="39">
        <v>0</v>
      </c>
      <c r="M160" s="39">
        <v>0</v>
      </c>
      <c r="N160" s="39">
        <v>0</v>
      </c>
      <c r="O160" s="57">
        <v>0</v>
      </c>
    </row>
    <row r="161" spans="1:15" ht="12.75">
      <c r="A161" s="418">
        <v>2</v>
      </c>
      <c r="B161" s="412">
        <v>2</v>
      </c>
      <c r="C161" s="412">
        <v>6</v>
      </c>
      <c r="D161" s="412">
        <v>7</v>
      </c>
      <c r="E161" s="412" t="s">
        <v>305</v>
      </c>
      <c r="F161" s="419" t="s">
        <v>369</v>
      </c>
      <c r="G161" s="38"/>
      <c r="H161" s="38"/>
      <c r="I161" s="38"/>
      <c r="J161" s="38"/>
      <c r="K161" s="38"/>
      <c r="L161" s="38"/>
      <c r="M161" s="38"/>
      <c r="N161" s="38">
        <v>0</v>
      </c>
      <c r="O161" s="49">
        <v>0</v>
      </c>
    </row>
    <row r="162" spans="1:15" ht="12.75">
      <c r="A162" s="423">
        <v>2</v>
      </c>
      <c r="B162" s="409">
        <v>2</v>
      </c>
      <c r="C162" s="409">
        <v>6</v>
      </c>
      <c r="D162" s="409">
        <v>8</v>
      </c>
      <c r="E162" s="409"/>
      <c r="F162" s="424" t="s">
        <v>370</v>
      </c>
      <c r="G162" s="39">
        <v>0</v>
      </c>
      <c r="H162" s="39">
        <v>0</v>
      </c>
      <c r="I162" s="39">
        <v>0</v>
      </c>
      <c r="J162" s="39">
        <v>0</v>
      </c>
      <c r="K162" s="39">
        <v>0</v>
      </c>
      <c r="L162" s="39">
        <v>0</v>
      </c>
      <c r="M162" s="39">
        <v>0</v>
      </c>
      <c r="N162" s="39">
        <v>0</v>
      </c>
      <c r="O162" s="57">
        <v>0</v>
      </c>
    </row>
    <row r="163" spans="1:15" ht="12.75">
      <c r="A163" s="418">
        <v>2</v>
      </c>
      <c r="B163" s="412">
        <v>2</v>
      </c>
      <c r="C163" s="412">
        <v>6</v>
      </c>
      <c r="D163" s="412">
        <v>8</v>
      </c>
      <c r="E163" s="412" t="s">
        <v>305</v>
      </c>
      <c r="F163" s="419" t="s">
        <v>370</v>
      </c>
      <c r="G163" s="38"/>
      <c r="H163" s="38"/>
      <c r="I163" s="38"/>
      <c r="J163" s="38"/>
      <c r="K163" s="38"/>
      <c r="L163" s="38"/>
      <c r="M163" s="38"/>
      <c r="N163" s="38">
        <v>0</v>
      </c>
      <c r="O163" s="49">
        <v>0</v>
      </c>
    </row>
    <row r="164" spans="1:15" ht="12.75">
      <c r="A164" s="423">
        <v>2</v>
      </c>
      <c r="B164" s="409">
        <v>2</v>
      </c>
      <c r="C164" s="409">
        <v>6</v>
      </c>
      <c r="D164" s="409">
        <v>9</v>
      </c>
      <c r="E164" s="409"/>
      <c r="F164" s="424" t="s">
        <v>311</v>
      </c>
      <c r="G164" s="39">
        <v>0</v>
      </c>
      <c r="H164" s="39">
        <v>0</v>
      </c>
      <c r="I164" s="39">
        <v>0</v>
      </c>
      <c r="J164" s="39">
        <v>0</v>
      </c>
      <c r="K164" s="39">
        <v>0</v>
      </c>
      <c r="L164" s="39">
        <v>0</v>
      </c>
      <c r="M164" s="39">
        <v>0</v>
      </c>
      <c r="N164" s="39">
        <v>0</v>
      </c>
      <c r="O164" s="57">
        <v>0</v>
      </c>
    </row>
    <row r="165" spans="1:15" ht="12.75">
      <c r="A165" s="418">
        <v>2</v>
      </c>
      <c r="B165" s="412">
        <v>2</v>
      </c>
      <c r="C165" s="412">
        <v>6</v>
      </c>
      <c r="D165" s="412">
        <v>9</v>
      </c>
      <c r="E165" s="412" t="s">
        <v>305</v>
      </c>
      <c r="F165" s="419" t="s">
        <v>311</v>
      </c>
      <c r="G165" s="38"/>
      <c r="H165" s="38"/>
      <c r="I165" s="38"/>
      <c r="J165" s="38"/>
      <c r="K165" s="38"/>
      <c r="L165" s="38"/>
      <c r="M165" s="38"/>
      <c r="N165" s="38">
        <v>0</v>
      </c>
      <c r="O165" s="49">
        <v>0</v>
      </c>
    </row>
    <row r="166" spans="1:15" ht="12.75">
      <c r="A166" s="405">
        <v>2</v>
      </c>
      <c r="B166" s="406">
        <v>2</v>
      </c>
      <c r="C166" s="406">
        <v>7</v>
      </c>
      <c r="D166" s="406"/>
      <c r="E166" s="406"/>
      <c r="F166" s="407" t="s">
        <v>144</v>
      </c>
      <c r="G166" s="268">
        <v>0</v>
      </c>
      <c r="H166" s="268">
        <v>0</v>
      </c>
      <c r="I166" s="268">
        <v>0</v>
      </c>
      <c r="J166" s="268">
        <v>0</v>
      </c>
      <c r="K166" s="268">
        <v>0</v>
      </c>
      <c r="L166" s="268">
        <v>0</v>
      </c>
      <c r="M166" s="45">
        <f>SUM(M167+M175+M183)</f>
        <v>9510000</v>
      </c>
      <c r="N166" s="45">
        <f>SUM(N167+N175+N183)</f>
        <v>9510000</v>
      </c>
      <c r="O166" s="55">
        <v>0.16991150442477876</v>
      </c>
    </row>
    <row r="167" spans="1:15" ht="12.75">
      <c r="A167" s="423">
        <v>2</v>
      </c>
      <c r="B167" s="409">
        <v>2</v>
      </c>
      <c r="C167" s="409">
        <v>7</v>
      </c>
      <c r="D167" s="409">
        <v>1</v>
      </c>
      <c r="E167" s="409"/>
      <c r="F167" s="424" t="s">
        <v>371</v>
      </c>
      <c r="G167" s="39">
        <v>0</v>
      </c>
      <c r="H167" s="39">
        <v>0</v>
      </c>
      <c r="I167" s="39">
        <v>0</v>
      </c>
      <c r="J167" s="39">
        <v>0</v>
      </c>
      <c r="K167" s="39">
        <v>0</v>
      </c>
      <c r="L167" s="39">
        <v>0</v>
      </c>
      <c r="M167" s="43">
        <f>SUM(M168:M174)</f>
        <v>2400000</v>
      </c>
      <c r="N167" s="43">
        <f>SUM(N168:N174)</f>
        <v>2400000</v>
      </c>
      <c r="O167" s="56">
        <v>0.08849557522123894</v>
      </c>
    </row>
    <row r="168" spans="1:15" ht="12.75">
      <c r="A168" s="411">
        <v>2</v>
      </c>
      <c r="B168" s="412">
        <v>2</v>
      </c>
      <c r="C168" s="412">
        <v>7</v>
      </c>
      <c r="D168" s="412">
        <v>1</v>
      </c>
      <c r="E168" s="412" t="s">
        <v>305</v>
      </c>
      <c r="F168" s="427" t="s">
        <v>145</v>
      </c>
      <c r="G168" s="38"/>
      <c r="H168" s="38"/>
      <c r="I168" s="38"/>
      <c r="J168" s="38"/>
      <c r="K168" s="38"/>
      <c r="L168" s="38"/>
      <c r="M168" s="38">
        <v>500000</v>
      </c>
      <c r="N168" s="38">
        <v>500000</v>
      </c>
      <c r="O168" s="49">
        <v>0.08849557522123894</v>
      </c>
    </row>
    <row r="169" spans="1:15" ht="12.75">
      <c r="A169" s="411">
        <v>2</v>
      </c>
      <c r="B169" s="412">
        <v>2</v>
      </c>
      <c r="C169" s="412">
        <v>7</v>
      </c>
      <c r="D169" s="412">
        <v>1</v>
      </c>
      <c r="E169" s="412" t="s">
        <v>306</v>
      </c>
      <c r="F169" s="427" t="s">
        <v>146</v>
      </c>
      <c r="G169" s="38"/>
      <c r="H169" s="38"/>
      <c r="I169" s="38"/>
      <c r="J169" s="38"/>
      <c r="K169" s="38"/>
      <c r="L169" s="38"/>
      <c r="M169" s="38">
        <v>900000</v>
      </c>
      <c r="N169" s="38">
        <v>900000</v>
      </c>
      <c r="O169" s="49">
        <v>0</v>
      </c>
    </row>
    <row r="170" spans="1:15" ht="12.75">
      <c r="A170" s="411">
        <v>2</v>
      </c>
      <c r="B170" s="412">
        <v>2</v>
      </c>
      <c r="C170" s="412">
        <v>7</v>
      </c>
      <c r="D170" s="412">
        <v>1</v>
      </c>
      <c r="E170" s="412" t="s">
        <v>307</v>
      </c>
      <c r="F170" s="427" t="s">
        <v>147</v>
      </c>
      <c r="G170" s="38"/>
      <c r="H170" s="38"/>
      <c r="I170" s="38"/>
      <c r="J170" s="38"/>
      <c r="K170" s="38"/>
      <c r="L170" s="38"/>
      <c r="M170" s="38"/>
      <c r="N170" s="38">
        <v>0</v>
      </c>
      <c r="O170" s="49">
        <v>0</v>
      </c>
    </row>
    <row r="171" spans="1:15" ht="12.75">
      <c r="A171" s="411">
        <v>2</v>
      </c>
      <c r="B171" s="412">
        <v>2</v>
      </c>
      <c r="C171" s="412">
        <v>7</v>
      </c>
      <c r="D171" s="412">
        <v>1</v>
      </c>
      <c r="E171" s="412" t="s">
        <v>308</v>
      </c>
      <c r="F171" s="427" t="s">
        <v>148</v>
      </c>
      <c r="G171" s="38"/>
      <c r="H171" s="38"/>
      <c r="I171" s="38"/>
      <c r="J171" s="38"/>
      <c r="K171" s="38"/>
      <c r="L171" s="38"/>
      <c r="M171" s="38">
        <v>1000000</v>
      </c>
      <c r="N171" s="38">
        <v>1000000</v>
      </c>
      <c r="O171" s="49">
        <v>0</v>
      </c>
    </row>
    <row r="172" spans="1:15" ht="12.75">
      <c r="A172" s="411">
        <v>2</v>
      </c>
      <c r="B172" s="412">
        <v>2</v>
      </c>
      <c r="C172" s="412">
        <v>7</v>
      </c>
      <c r="D172" s="412">
        <v>1</v>
      </c>
      <c r="E172" s="412" t="s">
        <v>312</v>
      </c>
      <c r="F172" s="427" t="s">
        <v>149</v>
      </c>
      <c r="G172" s="38"/>
      <c r="H172" s="38"/>
      <c r="I172" s="38"/>
      <c r="J172" s="38"/>
      <c r="K172" s="38"/>
      <c r="L172" s="38"/>
      <c r="M172" s="38"/>
      <c r="N172" s="38">
        <v>0</v>
      </c>
      <c r="O172" s="49">
        <v>0</v>
      </c>
    </row>
    <row r="173" spans="1:15" ht="12.75">
      <c r="A173" s="411">
        <v>2</v>
      </c>
      <c r="B173" s="412">
        <v>2</v>
      </c>
      <c r="C173" s="412">
        <v>7</v>
      </c>
      <c r="D173" s="412">
        <v>1</v>
      </c>
      <c r="E173" s="412" t="s">
        <v>350</v>
      </c>
      <c r="F173" s="427" t="s">
        <v>150</v>
      </c>
      <c r="G173" s="38"/>
      <c r="H173" s="38"/>
      <c r="I173" s="38"/>
      <c r="J173" s="38"/>
      <c r="K173" s="38"/>
      <c r="L173" s="38"/>
      <c r="M173" s="38"/>
      <c r="N173" s="38">
        <v>0</v>
      </c>
      <c r="O173" s="49">
        <v>0</v>
      </c>
    </row>
    <row r="174" spans="1:15" ht="12.75">
      <c r="A174" s="411">
        <v>2</v>
      </c>
      <c r="B174" s="412">
        <v>2</v>
      </c>
      <c r="C174" s="412">
        <v>7</v>
      </c>
      <c r="D174" s="412">
        <v>1</v>
      </c>
      <c r="E174" s="412" t="s">
        <v>352</v>
      </c>
      <c r="F174" s="427" t="s">
        <v>151</v>
      </c>
      <c r="G174" s="38"/>
      <c r="H174" s="38"/>
      <c r="I174" s="38"/>
      <c r="J174" s="38"/>
      <c r="K174" s="38"/>
      <c r="L174" s="38"/>
      <c r="M174" s="38"/>
      <c r="N174" s="38">
        <v>0</v>
      </c>
      <c r="O174" s="49">
        <v>0</v>
      </c>
    </row>
    <row r="175" spans="1:15" ht="12.75">
      <c r="A175" s="408">
        <v>2</v>
      </c>
      <c r="B175" s="409">
        <v>2</v>
      </c>
      <c r="C175" s="409">
        <v>7</v>
      </c>
      <c r="D175" s="409">
        <v>2</v>
      </c>
      <c r="E175" s="409"/>
      <c r="F175" s="417" t="s">
        <v>372</v>
      </c>
      <c r="G175" s="39">
        <v>0</v>
      </c>
      <c r="H175" s="39">
        <v>0</v>
      </c>
      <c r="I175" s="39">
        <v>0</v>
      </c>
      <c r="J175" s="39">
        <v>0</v>
      </c>
      <c r="K175" s="39">
        <v>0</v>
      </c>
      <c r="L175" s="39">
        <v>0</v>
      </c>
      <c r="M175" s="39">
        <f>SUM(M176:M182)</f>
        <v>7110000</v>
      </c>
      <c r="N175" s="39">
        <f>SUM(N176:N182)</f>
        <v>7110000</v>
      </c>
      <c r="O175" s="56">
        <v>0.08141592920353984</v>
      </c>
    </row>
    <row r="176" spans="1:15" ht="12.75">
      <c r="A176" s="411">
        <v>2</v>
      </c>
      <c r="B176" s="412">
        <v>2</v>
      </c>
      <c r="C176" s="412">
        <v>7</v>
      </c>
      <c r="D176" s="412">
        <v>2</v>
      </c>
      <c r="E176" s="412" t="s">
        <v>305</v>
      </c>
      <c r="F176" s="427" t="s">
        <v>373</v>
      </c>
      <c r="G176" s="38"/>
      <c r="H176" s="38"/>
      <c r="I176" s="38"/>
      <c r="J176" s="38"/>
      <c r="K176" s="38"/>
      <c r="L176" s="38"/>
      <c r="M176" s="38">
        <v>2000000</v>
      </c>
      <c r="N176" s="38">
        <v>2000000</v>
      </c>
      <c r="O176" s="49">
        <v>0</v>
      </c>
    </row>
    <row r="177" spans="1:15" ht="12.75">
      <c r="A177" s="411">
        <v>2</v>
      </c>
      <c r="B177" s="412">
        <v>2</v>
      </c>
      <c r="C177" s="412">
        <v>7</v>
      </c>
      <c r="D177" s="412">
        <v>2</v>
      </c>
      <c r="E177" s="412" t="s">
        <v>306</v>
      </c>
      <c r="F177" s="427" t="s">
        <v>152</v>
      </c>
      <c r="G177" s="38"/>
      <c r="H177" s="38"/>
      <c r="I177" s="38"/>
      <c r="J177" s="38"/>
      <c r="K177" s="38"/>
      <c r="L177" s="38"/>
      <c r="M177" s="38">
        <v>200000</v>
      </c>
      <c r="N177" s="38">
        <v>200000</v>
      </c>
      <c r="O177" s="49">
        <v>0.008849557522123894</v>
      </c>
    </row>
    <row r="178" spans="1:15" ht="12.75">
      <c r="A178" s="411">
        <v>2</v>
      </c>
      <c r="B178" s="412">
        <v>2</v>
      </c>
      <c r="C178" s="412">
        <v>7</v>
      </c>
      <c r="D178" s="412">
        <v>2</v>
      </c>
      <c r="E178" s="412" t="s">
        <v>307</v>
      </c>
      <c r="F178" s="427" t="s">
        <v>374</v>
      </c>
      <c r="G178" s="38"/>
      <c r="H178" s="38"/>
      <c r="I178" s="38"/>
      <c r="J178" s="38"/>
      <c r="K178" s="38"/>
      <c r="L178" s="38"/>
      <c r="M178" s="38">
        <v>10000</v>
      </c>
      <c r="N178" s="38">
        <v>10000</v>
      </c>
      <c r="O178" s="49">
        <v>0.0017699115044247787</v>
      </c>
    </row>
    <row r="179" spans="1:15" ht="12.75">
      <c r="A179" s="411">
        <v>2</v>
      </c>
      <c r="B179" s="412">
        <v>2</v>
      </c>
      <c r="C179" s="412">
        <v>7</v>
      </c>
      <c r="D179" s="412">
        <v>2</v>
      </c>
      <c r="E179" s="412" t="s">
        <v>308</v>
      </c>
      <c r="F179" s="427" t="s">
        <v>153</v>
      </c>
      <c r="G179" s="38"/>
      <c r="H179" s="38"/>
      <c r="I179" s="38"/>
      <c r="J179" s="38"/>
      <c r="K179" s="38"/>
      <c r="L179" s="38"/>
      <c r="M179" s="38">
        <v>3650000</v>
      </c>
      <c r="N179" s="38">
        <v>3650000</v>
      </c>
      <c r="O179" s="49">
        <v>0.008849557522123894</v>
      </c>
    </row>
    <row r="180" spans="1:15" ht="12.75">
      <c r="A180" s="411">
        <v>2</v>
      </c>
      <c r="B180" s="412">
        <v>2</v>
      </c>
      <c r="C180" s="412">
        <v>7</v>
      </c>
      <c r="D180" s="412">
        <v>2</v>
      </c>
      <c r="E180" s="412" t="s">
        <v>312</v>
      </c>
      <c r="F180" s="427" t="s">
        <v>313</v>
      </c>
      <c r="G180" s="38"/>
      <c r="H180" s="38"/>
      <c r="I180" s="38"/>
      <c r="J180" s="38"/>
      <c r="K180" s="38"/>
      <c r="L180" s="38"/>
      <c r="M180" s="38">
        <v>500000</v>
      </c>
      <c r="N180" s="38">
        <v>500000</v>
      </c>
      <c r="O180" s="49">
        <v>0.05309734513274337</v>
      </c>
    </row>
    <row r="181" spans="1:15" ht="12.75">
      <c r="A181" s="411">
        <v>2</v>
      </c>
      <c r="B181" s="412">
        <v>2</v>
      </c>
      <c r="C181" s="412">
        <v>7</v>
      </c>
      <c r="D181" s="412">
        <v>2</v>
      </c>
      <c r="E181" s="412" t="s">
        <v>350</v>
      </c>
      <c r="F181" s="428" t="s">
        <v>154</v>
      </c>
      <c r="G181" s="38"/>
      <c r="H181" s="38"/>
      <c r="I181" s="38"/>
      <c r="J181" s="38"/>
      <c r="K181" s="38"/>
      <c r="L181" s="38"/>
      <c r="M181" s="38">
        <v>250000</v>
      </c>
      <c r="N181" s="38">
        <v>250000</v>
      </c>
      <c r="O181" s="49">
        <v>0.008849557522123894</v>
      </c>
    </row>
    <row r="182" spans="1:15" ht="12.75">
      <c r="A182" s="411">
        <v>2</v>
      </c>
      <c r="B182" s="412">
        <v>2</v>
      </c>
      <c r="C182" s="412">
        <v>7</v>
      </c>
      <c r="D182" s="412">
        <v>2</v>
      </c>
      <c r="E182" s="412" t="s">
        <v>352</v>
      </c>
      <c r="F182" s="428" t="s">
        <v>1290</v>
      </c>
      <c r="G182" s="38"/>
      <c r="H182" s="38"/>
      <c r="I182" s="38"/>
      <c r="J182" s="38"/>
      <c r="K182" s="38"/>
      <c r="L182" s="38"/>
      <c r="M182" s="38">
        <v>500000</v>
      </c>
      <c r="N182" s="38">
        <v>500000</v>
      </c>
      <c r="O182" s="49"/>
    </row>
    <row r="183" spans="1:15" ht="12.75">
      <c r="A183" s="408">
        <v>2</v>
      </c>
      <c r="B183" s="409">
        <v>2</v>
      </c>
      <c r="C183" s="409">
        <v>7</v>
      </c>
      <c r="D183" s="409">
        <v>3</v>
      </c>
      <c r="E183" s="409"/>
      <c r="F183" s="417" t="s">
        <v>155</v>
      </c>
      <c r="G183" s="39">
        <v>0</v>
      </c>
      <c r="H183" s="39">
        <v>0</v>
      </c>
      <c r="I183" s="39">
        <v>0</v>
      </c>
      <c r="J183" s="39">
        <v>0</v>
      </c>
      <c r="K183" s="39">
        <v>0</v>
      </c>
      <c r="L183" s="39">
        <v>0</v>
      </c>
      <c r="M183" s="39">
        <v>0</v>
      </c>
      <c r="N183" s="39">
        <v>0</v>
      </c>
      <c r="O183" s="56">
        <v>0</v>
      </c>
    </row>
    <row r="184" spans="1:15" ht="12.75">
      <c r="A184" s="411">
        <v>2</v>
      </c>
      <c r="B184" s="412">
        <v>2</v>
      </c>
      <c r="C184" s="412">
        <v>7</v>
      </c>
      <c r="D184" s="412">
        <v>3</v>
      </c>
      <c r="E184" s="412" t="s">
        <v>305</v>
      </c>
      <c r="F184" s="413" t="s">
        <v>155</v>
      </c>
      <c r="G184" s="38"/>
      <c r="H184" s="38"/>
      <c r="I184" s="38"/>
      <c r="J184" s="38"/>
      <c r="K184" s="38"/>
      <c r="L184" s="38"/>
      <c r="M184" s="38"/>
      <c r="N184" s="38">
        <v>0</v>
      </c>
      <c r="O184" s="49">
        <v>0</v>
      </c>
    </row>
    <row r="185" spans="1:15" ht="12.75">
      <c r="A185" s="405">
        <v>2</v>
      </c>
      <c r="B185" s="406">
        <v>2</v>
      </c>
      <c r="C185" s="406">
        <v>8</v>
      </c>
      <c r="D185" s="406"/>
      <c r="E185" s="406"/>
      <c r="F185" s="407" t="s">
        <v>375</v>
      </c>
      <c r="G185" s="268">
        <v>0</v>
      </c>
      <c r="H185" s="268">
        <v>0</v>
      </c>
      <c r="I185" s="268">
        <v>0</v>
      </c>
      <c r="J185" s="268">
        <v>0</v>
      </c>
      <c r="K185" s="268">
        <v>0</v>
      </c>
      <c r="L185" s="268">
        <v>0</v>
      </c>
      <c r="M185" s="45">
        <f>+M188+M192+M194+M198+M203+M210+M214</f>
        <v>12792408</v>
      </c>
      <c r="N185" s="268">
        <f>SUM(N186+N188+N192+N194+N198+N203+N220)</f>
        <v>13792408</v>
      </c>
      <c r="O185" s="55">
        <v>1.4355752212389383</v>
      </c>
    </row>
    <row r="186" spans="1:15" ht="12.75">
      <c r="A186" s="408">
        <v>2</v>
      </c>
      <c r="B186" s="409">
        <v>2</v>
      </c>
      <c r="C186" s="409">
        <v>8</v>
      </c>
      <c r="D186" s="409">
        <v>1</v>
      </c>
      <c r="E186" s="409"/>
      <c r="F186" s="417" t="s">
        <v>156</v>
      </c>
      <c r="G186" s="39">
        <v>0</v>
      </c>
      <c r="H186" s="39">
        <v>0</v>
      </c>
      <c r="I186" s="39">
        <v>0</v>
      </c>
      <c r="J186" s="39">
        <v>0</v>
      </c>
      <c r="K186" s="39">
        <v>0</v>
      </c>
      <c r="L186" s="39">
        <v>0</v>
      </c>
      <c r="M186" s="43">
        <v>0</v>
      </c>
      <c r="N186" s="39">
        <v>0</v>
      </c>
      <c r="O186" s="56">
        <v>0</v>
      </c>
    </row>
    <row r="187" spans="1:15" ht="12.75">
      <c r="A187" s="411">
        <v>2</v>
      </c>
      <c r="B187" s="412">
        <v>2</v>
      </c>
      <c r="C187" s="412">
        <v>8</v>
      </c>
      <c r="D187" s="412">
        <v>1</v>
      </c>
      <c r="E187" s="412" t="s">
        <v>305</v>
      </c>
      <c r="F187" s="413" t="s">
        <v>156</v>
      </c>
      <c r="G187" s="38"/>
      <c r="H187" s="38"/>
      <c r="I187" s="38"/>
      <c r="J187" s="38"/>
      <c r="K187" s="38"/>
      <c r="L187" s="38"/>
      <c r="M187" s="38"/>
      <c r="N187" s="38">
        <v>0</v>
      </c>
      <c r="O187" s="49">
        <v>0</v>
      </c>
    </row>
    <row r="188" spans="1:15" ht="12.75">
      <c r="A188" s="408">
        <v>2</v>
      </c>
      <c r="B188" s="409">
        <v>2</v>
      </c>
      <c r="C188" s="409">
        <v>8</v>
      </c>
      <c r="D188" s="409">
        <v>2</v>
      </c>
      <c r="E188" s="409"/>
      <c r="F188" s="417" t="s">
        <v>157</v>
      </c>
      <c r="G188" s="39">
        <v>0</v>
      </c>
      <c r="H188" s="39">
        <v>0</v>
      </c>
      <c r="I188" s="39">
        <v>0</v>
      </c>
      <c r="J188" s="39">
        <v>0</v>
      </c>
      <c r="K188" s="39">
        <v>0</v>
      </c>
      <c r="L188" s="39">
        <v>0</v>
      </c>
      <c r="M188" s="43">
        <f>+M189</f>
        <v>200000</v>
      </c>
      <c r="N188" s="43">
        <f>+N189</f>
        <v>200000</v>
      </c>
      <c r="O188" s="56">
        <v>0.035398230088495575</v>
      </c>
    </row>
    <row r="189" spans="1:15" ht="12.75">
      <c r="A189" s="411">
        <v>2</v>
      </c>
      <c r="B189" s="412">
        <v>2</v>
      </c>
      <c r="C189" s="412">
        <v>8</v>
      </c>
      <c r="D189" s="412">
        <v>2</v>
      </c>
      <c r="E189" s="412" t="s">
        <v>305</v>
      </c>
      <c r="F189" s="413" t="s">
        <v>157</v>
      </c>
      <c r="G189" s="38"/>
      <c r="H189" s="38"/>
      <c r="I189" s="38"/>
      <c r="J189" s="38"/>
      <c r="K189" s="38"/>
      <c r="L189" s="38"/>
      <c r="M189" s="38">
        <v>200000</v>
      </c>
      <c r="N189" s="38">
        <v>200000</v>
      </c>
      <c r="O189" s="49">
        <v>0.035398230088495575</v>
      </c>
    </row>
    <row r="190" spans="1:15" ht="12.75">
      <c r="A190" s="408">
        <v>2</v>
      </c>
      <c r="B190" s="409">
        <v>2</v>
      </c>
      <c r="C190" s="409">
        <v>8</v>
      </c>
      <c r="D190" s="409">
        <v>3</v>
      </c>
      <c r="E190" s="409"/>
      <c r="F190" s="417" t="s">
        <v>158</v>
      </c>
      <c r="G190" s="39">
        <v>0</v>
      </c>
      <c r="H190" s="39">
        <v>0</v>
      </c>
      <c r="I190" s="39">
        <v>0</v>
      </c>
      <c r="J190" s="39">
        <v>0</v>
      </c>
      <c r="K190" s="39">
        <v>0</v>
      </c>
      <c r="L190" s="39">
        <v>0</v>
      </c>
      <c r="M190" s="43">
        <v>0</v>
      </c>
      <c r="N190" s="39">
        <v>0</v>
      </c>
      <c r="O190" s="56">
        <v>0</v>
      </c>
    </row>
    <row r="191" spans="1:15" ht="12.75">
      <c r="A191" s="411">
        <v>2</v>
      </c>
      <c r="B191" s="412">
        <v>2</v>
      </c>
      <c r="C191" s="412">
        <v>8</v>
      </c>
      <c r="D191" s="412">
        <v>3</v>
      </c>
      <c r="E191" s="412" t="s">
        <v>305</v>
      </c>
      <c r="F191" s="428" t="s">
        <v>158</v>
      </c>
      <c r="G191" s="38"/>
      <c r="H191" s="38"/>
      <c r="I191" s="38"/>
      <c r="J191" s="38"/>
      <c r="K191" s="38"/>
      <c r="L191" s="38"/>
      <c r="M191" s="38"/>
      <c r="N191" s="38">
        <v>0</v>
      </c>
      <c r="O191" s="49">
        <v>0</v>
      </c>
    </row>
    <row r="192" spans="1:15" ht="12.75">
      <c r="A192" s="408">
        <v>2</v>
      </c>
      <c r="B192" s="409">
        <v>2</v>
      </c>
      <c r="C192" s="409">
        <v>8</v>
      </c>
      <c r="D192" s="409">
        <v>4</v>
      </c>
      <c r="E192" s="409"/>
      <c r="F192" s="417" t="s">
        <v>159</v>
      </c>
      <c r="G192" s="39">
        <v>0</v>
      </c>
      <c r="H192" s="39">
        <v>0</v>
      </c>
      <c r="I192" s="39">
        <v>0</v>
      </c>
      <c r="J192" s="39">
        <v>0</v>
      </c>
      <c r="K192" s="39">
        <v>0</v>
      </c>
      <c r="L192" s="39">
        <v>0</v>
      </c>
      <c r="M192" s="43">
        <f>+M193</f>
        <v>50000</v>
      </c>
      <c r="N192" s="43">
        <f>+N193</f>
        <v>50000</v>
      </c>
      <c r="O192" s="56">
        <v>0.007079646017699115</v>
      </c>
    </row>
    <row r="193" spans="1:15" ht="12.75">
      <c r="A193" s="411">
        <v>2</v>
      </c>
      <c r="B193" s="412">
        <v>2</v>
      </c>
      <c r="C193" s="412">
        <v>8</v>
      </c>
      <c r="D193" s="412">
        <v>4</v>
      </c>
      <c r="E193" s="412" t="s">
        <v>305</v>
      </c>
      <c r="F193" s="413" t="s">
        <v>159</v>
      </c>
      <c r="G193" s="38"/>
      <c r="H193" s="38"/>
      <c r="I193" s="38"/>
      <c r="J193" s="38"/>
      <c r="K193" s="38"/>
      <c r="L193" s="38"/>
      <c r="M193" s="38">
        <v>50000</v>
      </c>
      <c r="N193" s="38">
        <v>50000</v>
      </c>
      <c r="O193" s="49">
        <v>0.007079646017699115</v>
      </c>
    </row>
    <row r="194" spans="1:15" ht="12.75">
      <c r="A194" s="408">
        <v>2</v>
      </c>
      <c r="B194" s="409">
        <v>2</v>
      </c>
      <c r="C194" s="409">
        <v>8</v>
      </c>
      <c r="D194" s="409">
        <v>5</v>
      </c>
      <c r="E194" s="409"/>
      <c r="F194" s="417" t="s">
        <v>160</v>
      </c>
      <c r="G194" s="39">
        <v>0</v>
      </c>
      <c r="H194" s="39">
        <v>0</v>
      </c>
      <c r="I194" s="39">
        <v>0</v>
      </c>
      <c r="J194" s="39">
        <v>0</v>
      </c>
      <c r="K194" s="39">
        <v>0</v>
      </c>
      <c r="L194" s="39">
        <v>0</v>
      </c>
      <c r="M194" s="43">
        <f>SUM(M195:M197)</f>
        <v>5803750</v>
      </c>
      <c r="N194" s="43">
        <f>SUM(N195:N197)</f>
        <v>5803750</v>
      </c>
      <c r="O194" s="56">
        <v>0.660353982300885</v>
      </c>
    </row>
    <row r="195" spans="1:15" ht="12.75">
      <c r="A195" s="411">
        <v>2</v>
      </c>
      <c r="B195" s="412">
        <v>2</v>
      </c>
      <c r="C195" s="412">
        <v>8</v>
      </c>
      <c r="D195" s="412">
        <v>5</v>
      </c>
      <c r="E195" s="412" t="s">
        <v>305</v>
      </c>
      <c r="F195" s="413" t="s">
        <v>161</v>
      </c>
      <c r="G195" s="38"/>
      <c r="H195" s="38"/>
      <c r="I195" s="38"/>
      <c r="J195" s="38"/>
      <c r="K195" s="38"/>
      <c r="L195" s="38"/>
      <c r="M195" s="38">
        <v>2303750</v>
      </c>
      <c r="N195" s="38">
        <v>2303750</v>
      </c>
      <c r="O195" s="49">
        <v>0.3146902654867257</v>
      </c>
    </row>
    <row r="196" spans="1:15" ht="12.75">
      <c r="A196" s="411">
        <v>2</v>
      </c>
      <c r="B196" s="412">
        <v>2</v>
      </c>
      <c r="C196" s="412">
        <v>8</v>
      </c>
      <c r="D196" s="412">
        <v>5</v>
      </c>
      <c r="E196" s="412" t="s">
        <v>306</v>
      </c>
      <c r="F196" s="413" t="s">
        <v>162</v>
      </c>
      <c r="G196" s="38"/>
      <c r="H196" s="38"/>
      <c r="I196" s="38"/>
      <c r="J196" s="38"/>
      <c r="K196" s="38"/>
      <c r="L196" s="38"/>
      <c r="M196" s="38"/>
      <c r="N196" s="38"/>
      <c r="O196" s="49">
        <v>0</v>
      </c>
    </row>
    <row r="197" spans="1:15" ht="12.75">
      <c r="A197" s="411">
        <v>2</v>
      </c>
      <c r="B197" s="412">
        <v>2</v>
      </c>
      <c r="C197" s="412">
        <v>8</v>
      </c>
      <c r="D197" s="412">
        <v>5</v>
      </c>
      <c r="E197" s="412" t="s">
        <v>307</v>
      </c>
      <c r="F197" s="413" t="s">
        <v>314</v>
      </c>
      <c r="G197" s="38"/>
      <c r="H197" s="38"/>
      <c r="I197" s="38"/>
      <c r="J197" s="38"/>
      <c r="K197" s="38"/>
      <c r="L197" s="38"/>
      <c r="M197" s="38">
        <v>3500000</v>
      </c>
      <c r="N197" s="38">
        <v>3500000</v>
      </c>
      <c r="O197" s="49">
        <v>0.3456637168141593</v>
      </c>
    </row>
    <row r="198" spans="1:15" ht="12.75">
      <c r="A198" s="408">
        <v>2</v>
      </c>
      <c r="B198" s="409">
        <v>2</v>
      </c>
      <c r="C198" s="409">
        <v>8</v>
      </c>
      <c r="D198" s="409">
        <v>6</v>
      </c>
      <c r="E198" s="409"/>
      <c r="F198" s="417" t="s">
        <v>163</v>
      </c>
      <c r="G198" s="39">
        <v>0</v>
      </c>
      <c r="H198" s="39">
        <v>0</v>
      </c>
      <c r="I198" s="39">
        <v>0</v>
      </c>
      <c r="J198" s="39">
        <v>0</v>
      </c>
      <c r="K198" s="39">
        <v>0</v>
      </c>
      <c r="L198" s="39">
        <v>0</v>
      </c>
      <c r="M198" s="43">
        <f>SUM(M199:M202)</f>
        <v>2536658</v>
      </c>
      <c r="N198" s="43">
        <f>SUM(N199:N202)</f>
        <v>2536658</v>
      </c>
      <c r="O198" s="56">
        <v>0.1504424778761062</v>
      </c>
    </row>
    <row r="199" spans="1:15" ht="12.75">
      <c r="A199" s="411">
        <v>2</v>
      </c>
      <c r="B199" s="412">
        <v>2</v>
      </c>
      <c r="C199" s="412">
        <v>8</v>
      </c>
      <c r="D199" s="412">
        <v>6</v>
      </c>
      <c r="E199" s="412" t="s">
        <v>305</v>
      </c>
      <c r="F199" s="413" t="s">
        <v>376</v>
      </c>
      <c r="G199" s="38"/>
      <c r="H199" s="38"/>
      <c r="I199" s="38"/>
      <c r="J199" s="38"/>
      <c r="K199" s="38"/>
      <c r="L199" s="38"/>
      <c r="M199" s="38">
        <v>1560000</v>
      </c>
      <c r="N199" s="38">
        <v>1560000</v>
      </c>
      <c r="O199" s="49">
        <v>0.061946902654867256</v>
      </c>
    </row>
    <row r="200" spans="1:15" ht="12.75">
      <c r="A200" s="411">
        <v>2</v>
      </c>
      <c r="B200" s="412">
        <v>2</v>
      </c>
      <c r="C200" s="412">
        <v>8</v>
      </c>
      <c r="D200" s="412">
        <v>6</v>
      </c>
      <c r="E200" s="412" t="s">
        <v>306</v>
      </c>
      <c r="F200" s="413" t="s">
        <v>164</v>
      </c>
      <c r="G200" s="38"/>
      <c r="H200" s="38"/>
      <c r="I200" s="38"/>
      <c r="J200" s="38"/>
      <c r="K200" s="38"/>
      <c r="L200" s="38"/>
      <c r="M200" s="38">
        <v>976658</v>
      </c>
      <c r="N200" s="38">
        <v>976658</v>
      </c>
      <c r="O200" s="49">
        <v>0.08849557522123894</v>
      </c>
    </row>
    <row r="201" spans="1:15" ht="12.75">
      <c r="A201" s="411">
        <v>2</v>
      </c>
      <c r="B201" s="412">
        <v>2</v>
      </c>
      <c r="C201" s="412">
        <v>8</v>
      </c>
      <c r="D201" s="412">
        <v>6</v>
      </c>
      <c r="E201" s="412" t="s">
        <v>307</v>
      </c>
      <c r="F201" s="413" t="s">
        <v>165</v>
      </c>
      <c r="G201" s="38"/>
      <c r="H201" s="38"/>
      <c r="I201" s="38"/>
      <c r="J201" s="38"/>
      <c r="K201" s="38"/>
      <c r="L201" s="38"/>
      <c r="M201" s="38"/>
      <c r="N201" s="38">
        <v>0</v>
      </c>
      <c r="O201" s="49">
        <v>0</v>
      </c>
    </row>
    <row r="202" spans="1:15" ht="12.75">
      <c r="A202" s="411">
        <v>2</v>
      </c>
      <c r="B202" s="412">
        <v>2</v>
      </c>
      <c r="C202" s="412">
        <v>8</v>
      </c>
      <c r="D202" s="412">
        <v>6</v>
      </c>
      <c r="E202" s="412" t="s">
        <v>308</v>
      </c>
      <c r="F202" s="413" t="s">
        <v>166</v>
      </c>
      <c r="G202" s="38"/>
      <c r="H202" s="38"/>
      <c r="I202" s="38"/>
      <c r="J202" s="38"/>
      <c r="K202" s="38"/>
      <c r="L202" s="38"/>
      <c r="M202" s="38"/>
      <c r="N202" s="38">
        <v>0</v>
      </c>
      <c r="O202" s="49">
        <v>0</v>
      </c>
    </row>
    <row r="203" spans="1:15" ht="12.75">
      <c r="A203" s="408">
        <v>2</v>
      </c>
      <c r="B203" s="409">
        <v>2</v>
      </c>
      <c r="C203" s="409">
        <v>8</v>
      </c>
      <c r="D203" s="409">
        <v>7</v>
      </c>
      <c r="E203" s="409"/>
      <c r="F203" s="417" t="s">
        <v>167</v>
      </c>
      <c r="G203" s="39">
        <v>0</v>
      </c>
      <c r="H203" s="39">
        <v>0</v>
      </c>
      <c r="I203" s="39">
        <v>0</v>
      </c>
      <c r="J203" s="39">
        <v>0</v>
      </c>
      <c r="K203" s="39">
        <v>0</v>
      </c>
      <c r="L203" s="39">
        <v>0</v>
      </c>
      <c r="M203" s="39">
        <f>SUM(M204:M209)</f>
        <v>4202000</v>
      </c>
      <c r="N203" s="39">
        <f>SUM(N204:N209)</f>
        <v>4202000</v>
      </c>
      <c r="O203" s="56">
        <v>0.5823008849557523</v>
      </c>
    </row>
    <row r="204" spans="1:15" ht="12.75">
      <c r="A204" s="411">
        <v>2</v>
      </c>
      <c r="B204" s="412">
        <v>2</v>
      </c>
      <c r="C204" s="412">
        <v>8</v>
      </c>
      <c r="D204" s="412">
        <v>7</v>
      </c>
      <c r="E204" s="412" t="s">
        <v>305</v>
      </c>
      <c r="F204" s="428" t="s">
        <v>377</v>
      </c>
      <c r="G204" s="38"/>
      <c r="H204" s="38"/>
      <c r="I204" s="38"/>
      <c r="J204" s="38"/>
      <c r="K204" s="38"/>
      <c r="L204" s="38"/>
      <c r="M204" s="38"/>
      <c r="N204" s="38"/>
      <c r="O204" s="49">
        <v>0</v>
      </c>
    </row>
    <row r="205" spans="1:15" ht="12.75">
      <c r="A205" s="411">
        <v>2</v>
      </c>
      <c r="B205" s="412">
        <v>2</v>
      </c>
      <c r="C205" s="412">
        <v>8</v>
      </c>
      <c r="D205" s="412">
        <v>7</v>
      </c>
      <c r="E205" s="412" t="s">
        <v>306</v>
      </c>
      <c r="F205" s="428" t="s">
        <v>168</v>
      </c>
      <c r="G205" s="38"/>
      <c r="H205" s="38"/>
      <c r="I205" s="38"/>
      <c r="J205" s="38"/>
      <c r="K205" s="38"/>
      <c r="L205" s="38"/>
      <c r="M205" s="38">
        <v>360000</v>
      </c>
      <c r="N205" s="38">
        <v>360000</v>
      </c>
      <c r="O205" s="49">
        <v>0.06371681415929203</v>
      </c>
    </row>
    <row r="206" spans="1:15" ht="12.75">
      <c r="A206" s="411">
        <v>2</v>
      </c>
      <c r="B206" s="412">
        <v>2</v>
      </c>
      <c r="C206" s="412">
        <v>8</v>
      </c>
      <c r="D206" s="412">
        <v>7</v>
      </c>
      <c r="E206" s="412" t="s">
        <v>307</v>
      </c>
      <c r="F206" s="428" t="s">
        <v>169</v>
      </c>
      <c r="G206" s="38"/>
      <c r="H206" s="38"/>
      <c r="I206" s="38"/>
      <c r="J206" s="38"/>
      <c r="K206" s="38"/>
      <c r="L206" s="38"/>
      <c r="M206" s="38">
        <v>500000</v>
      </c>
      <c r="N206" s="38">
        <v>500000</v>
      </c>
      <c r="O206" s="49">
        <v>0.17699115044247787</v>
      </c>
    </row>
    <row r="207" spans="1:15" ht="12.75">
      <c r="A207" s="411">
        <v>2</v>
      </c>
      <c r="B207" s="412">
        <v>2</v>
      </c>
      <c r="C207" s="412">
        <v>8</v>
      </c>
      <c r="D207" s="412">
        <v>7</v>
      </c>
      <c r="E207" s="412" t="s">
        <v>308</v>
      </c>
      <c r="F207" s="428" t="s">
        <v>170</v>
      </c>
      <c r="G207" s="38"/>
      <c r="H207" s="38"/>
      <c r="I207" s="38"/>
      <c r="J207" s="38"/>
      <c r="K207" s="38"/>
      <c r="L207" s="38"/>
      <c r="M207" s="38">
        <v>1342000</v>
      </c>
      <c r="N207" s="38">
        <v>1342000</v>
      </c>
      <c r="O207" s="49">
        <v>0.3008849557522124</v>
      </c>
    </row>
    <row r="208" spans="1:15" ht="12.75">
      <c r="A208" s="420">
        <v>2</v>
      </c>
      <c r="B208" s="412">
        <v>2</v>
      </c>
      <c r="C208" s="412">
        <v>8</v>
      </c>
      <c r="D208" s="412">
        <v>7</v>
      </c>
      <c r="E208" s="412" t="s">
        <v>312</v>
      </c>
      <c r="F208" s="428" t="s">
        <v>171</v>
      </c>
      <c r="G208" s="38"/>
      <c r="H208" s="38"/>
      <c r="I208" s="38"/>
      <c r="J208" s="38"/>
      <c r="K208" s="38"/>
      <c r="L208" s="38"/>
      <c r="M208" s="38">
        <v>1500000</v>
      </c>
      <c r="N208" s="38">
        <v>1500000</v>
      </c>
      <c r="O208" s="49">
        <v>0.008849557522123894</v>
      </c>
    </row>
    <row r="209" spans="1:15" ht="12.75">
      <c r="A209" s="411">
        <v>2</v>
      </c>
      <c r="B209" s="412">
        <v>2</v>
      </c>
      <c r="C209" s="412">
        <v>8</v>
      </c>
      <c r="D209" s="412">
        <v>7</v>
      </c>
      <c r="E209" s="412" t="s">
        <v>350</v>
      </c>
      <c r="F209" s="428" t="s">
        <v>172</v>
      </c>
      <c r="G209" s="38"/>
      <c r="H209" s="38"/>
      <c r="I209" s="38"/>
      <c r="J209" s="38"/>
      <c r="K209" s="38"/>
      <c r="L209" s="38"/>
      <c r="M209" s="38">
        <v>500000</v>
      </c>
      <c r="N209" s="38">
        <v>500000</v>
      </c>
      <c r="O209" s="49">
        <v>0.03185840707964602</v>
      </c>
    </row>
    <row r="210" spans="1:15" ht="12.75">
      <c r="A210" s="408">
        <v>2</v>
      </c>
      <c r="B210" s="409">
        <v>2</v>
      </c>
      <c r="C210" s="409">
        <v>8</v>
      </c>
      <c r="D210" s="409">
        <v>8</v>
      </c>
      <c r="E210" s="409"/>
      <c r="F210" s="417" t="s">
        <v>173</v>
      </c>
      <c r="G210" s="39">
        <v>0</v>
      </c>
      <c r="H210" s="39">
        <v>0</v>
      </c>
      <c r="I210" s="39">
        <v>0</v>
      </c>
      <c r="J210" s="39">
        <v>0</v>
      </c>
      <c r="K210" s="39">
        <v>0</v>
      </c>
      <c r="L210" s="39">
        <v>0</v>
      </c>
      <c r="M210" s="39">
        <v>0</v>
      </c>
      <c r="N210" s="39">
        <v>0</v>
      </c>
      <c r="O210" s="56">
        <v>0</v>
      </c>
    </row>
    <row r="211" spans="1:15" ht="12.75">
      <c r="A211" s="411">
        <v>2</v>
      </c>
      <c r="B211" s="412">
        <v>2</v>
      </c>
      <c r="C211" s="412">
        <v>8</v>
      </c>
      <c r="D211" s="412">
        <v>8</v>
      </c>
      <c r="E211" s="412" t="s">
        <v>305</v>
      </c>
      <c r="F211" s="428" t="s">
        <v>174</v>
      </c>
      <c r="G211" s="38"/>
      <c r="H211" s="38"/>
      <c r="I211" s="38"/>
      <c r="J211" s="38"/>
      <c r="K211" s="38"/>
      <c r="L211" s="38"/>
      <c r="M211" s="38"/>
      <c r="N211" s="38">
        <v>0</v>
      </c>
      <c r="O211" s="49">
        <v>0</v>
      </c>
    </row>
    <row r="212" spans="1:15" ht="12.75">
      <c r="A212" s="411">
        <v>2</v>
      </c>
      <c r="B212" s="412">
        <v>2</v>
      </c>
      <c r="C212" s="412">
        <v>8</v>
      </c>
      <c r="D212" s="412">
        <v>8</v>
      </c>
      <c r="E212" s="412" t="s">
        <v>306</v>
      </c>
      <c r="F212" s="428" t="s">
        <v>175</v>
      </c>
      <c r="G212" s="38"/>
      <c r="H212" s="38"/>
      <c r="I212" s="38"/>
      <c r="J212" s="38"/>
      <c r="K212" s="38"/>
      <c r="L212" s="38"/>
      <c r="M212" s="38"/>
      <c r="N212" s="38">
        <v>0</v>
      </c>
      <c r="O212" s="49">
        <v>0</v>
      </c>
    </row>
    <row r="213" spans="1:15" ht="12.75">
      <c r="A213" s="411">
        <v>2</v>
      </c>
      <c r="B213" s="412">
        <v>2</v>
      </c>
      <c r="C213" s="412">
        <v>8</v>
      </c>
      <c r="D213" s="412">
        <v>8</v>
      </c>
      <c r="E213" s="412" t="s">
        <v>307</v>
      </c>
      <c r="F213" s="428" t="s">
        <v>176</v>
      </c>
      <c r="G213" s="38"/>
      <c r="H213" s="38"/>
      <c r="I213" s="38"/>
      <c r="J213" s="38"/>
      <c r="K213" s="38"/>
      <c r="L213" s="38"/>
      <c r="M213" s="38"/>
      <c r="N213" s="38">
        <v>0</v>
      </c>
      <c r="O213" s="49">
        <v>0</v>
      </c>
    </row>
    <row r="214" spans="1:15" ht="12.75">
      <c r="A214" s="408">
        <v>2</v>
      </c>
      <c r="B214" s="409">
        <v>2</v>
      </c>
      <c r="C214" s="409">
        <v>8</v>
      </c>
      <c r="D214" s="409">
        <v>9</v>
      </c>
      <c r="E214" s="409"/>
      <c r="F214" s="417" t="s">
        <v>177</v>
      </c>
      <c r="G214" s="39">
        <v>0</v>
      </c>
      <c r="H214" s="39">
        <v>0</v>
      </c>
      <c r="I214" s="39">
        <v>0</v>
      </c>
      <c r="J214" s="39">
        <v>0</v>
      </c>
      <c r="K214" s="39">
        <v>0</v>
      </c>
      <c r="L214" s="39">
        <v>0</v>
      </c>
      <c r="M214" s="39">
        <v>0</v>
      </c>
      <c r="N214" s="39">
        <v>0</v>
      </c>
      <c r="O214" s="56">
        <v>0</v>
      </c>
    </row>
    <row r="215" spans="1:15" ht="12.75">
      <c r="A215" s="412">
        <v>2</v>
      </c>
      <c r="B215" s="412">
        <v>2</v>
      </c>
      <c r="C215" s="412">
        <v>8</v>
      </c>
      <c r="D215" s="412">
        <v>9</v>
      </c>
      <c r="E215" s="412" t="s">
        <v>305</v>
      </c>
      <c r="F215" s="428" t="s">
        <v>315</v>
      </c>
      <c r="G215" s="38"/>
      <c r="H215" s="38"/>
      <c r="I215" s="38"/>
      <c r="J215" s="38"/>
      <c r="K215" s="38"/>
      <c r="L215" s="38"/>
      <c r="M215" s="38"/>
      <c r="N215" s="38">
        <v>0</v>
      </c>
      <c r="O215" s="49">
        <v>0</v>
      </c>
    </row>
    <row r="216" spans="1:15" ht="12.75">
      <c r="A216" s="412">
        <v>2</v>
      </c>
      <c r="B216" s="412">
        <v>2</v>
      </c>
      <c r="C216" s="412">
        <v>8</v>
      </c>
      <c r="D216" s="412">
        <v>9</v>
      </c>
      <c r="E216" s="412" t="s">
        <v>306</v>
      </c>
      <c r="F216" s="428" t="s">
        <v>316</v>
      </c>
      <c r="G216" s="38"/>
      <c r="H216" s="38"/>
      <c r="I216" s="38"/>
      <c r="J216" s="38"/>
      <c r="K216" s="38"/>
      <c r="L216" s="38"/>
      <c r="M216" s="38"/>
      <c r="N216" s="38">
        <v>0</v>
      </c>
      <c r="O216" s="49">
        <v>0</v>
      </c>
    </row>
    <row r="217" spans="1:15" ht="12.75">
      <c r="A217" s="412">
        <v>2</v>
      </c>
      <c r="B217" s="412">
        <v>2</v>
      </c>
      <c r="C217" s="412">
        <v>8</v>
      </c>
      <c r="D217" s="412">
        <v>9</v>
      </c>
      <c r="E217" s="412" t="s">
        <v>307</v>
      </c>
      <c r="F217" s="428" t="s">
        <v>378</v>
      </c>
      <c r="G217" s="38"/>
      <c r="H217" s="38"/>
      <c r="I217" s="38"/>
      <c r="J217" s="38"/>
      <c r="K217" s="38"/>
      <c r="L217" s="38"/>
      <c r="M217" s="38"/>
      <c r="N217" s="38">
        <v>0</v>
      </c>
      <c r="O217" s="49">
        <v>0</v>
      </c>
    </row>
    <row r="218" spans="1:15" ht="12.75">
      <c r="A218" s="412">
        <v>2</v>
      </c>
      <c r="B218" s="412">
        <v>2</v>
      </c>
      <c r="C218" s="412">
        <v>8</v>
      </c>
      <c r="D218" s="412">
        <v>9</v>
      </c>
      <c r="E218" s="412" t="s">
        <v>308</v>
      </c>
      <c r="F218" s="428" t="s">
        <v>317</v>
      </c>
      <c r="G218" s="38"/>
      <c r="H218" s="38"/>
      <c r="I218" s="38"/>
      <c r="J218" s="38"/>
      <c r="K218" s="38"/>
      <c r="L218" s="38"/>
      <c r="M218" s="38"/>
      <c r="N218" s="38">
        <v>0</v>
      </c>
      <c r="O218" s="49">
        <v>0</v>
      </c>
    </row>
    <row r="219" spans="1:15" ht="12.75">
      <c r="A219" s="411">
        <v>2</v>
      </c>
      <c r="B219" s="412">
        <v>2</v>
      </c>
      <c r="C219" s="412">
        <v>8</v>
      </c>
      <c r="D219" s="412">
        <v>9</v>
      </c>
      <c r="E219" s="412" t="s">
        <v>312</v>
      </c>
      <c r="F219" s="428" t="s">
        <v>178</v>
      </c>
      <c r="G219" s="38"/>
      <c r="H219" s="38"/>
      <c r="I219" s="38"/>
      <c r="J219" s="38"/>
      <c r="K219" s="38"/>
      <c r="L219" s="38"/>
      <c r="M219" s="38"/>
      <c r="N219" s="38">
        <v>0</v>
      </c>
      <c r="O219" s="49">
        <v>0</v>
      </c>
    </row>
    <row r="220" spans="1:15" ht="12.75">
      <c r="A220" s="429">
        <v>2</v>
      </c>
      <c r="B220" s="409">
        <v>2</v>
      </c>
      <c r="C220" s="409">
        <v>9</v>
      </c>
      <c r="D220" s="409">
        <v>2</v>
      </c>
      <c r="E220" s="409"/>
      <c r="F220" s="430" t="s">
        <v>1291</v>
      </c>
      <c r="G220" s="38"/>
      <c r="H220" s="38"/>
      <c r="I220" s="38"/>
      <c r="J220" s="38"/>
      <c r="K220" s="38"/>
      <c r="L220" s="38"/>
      <c r="M220" s="39">
        <f>+M221</f>
        <v>1000000</v>
      </c>
      <c r="N220" s="39">
        <f>+N221</f>
        <v>1000000</v>
      </c>
      <c r="O220" s="58">
        <v>0</v>
      </c>
    </row>
    <row r="221" spans="1:15" ht="12.75">
      <c r="A221" s="431">
        <v>2</v>
      </c>
      <c r="B221" s="412">
        <v>2</v>
      </c>
      <c r="C221" s="412">
        <v>9</v>
      </c>
      <c r="D221" s="412">
        <v>2</v>
      </c>
      <c r="E221" s="412" t="s">
        <v>305</v>
      </c>
      <c r="F221" s="428" t="s">
        <v>1291</v>
      </c>
      <c r="G221" s="38"/>
      <c r="H221" s="38"/>
      <c r="I221" s="38"/>
      <c r="J221" s="38"/>
      <c r="K221" s="38"/>
      <c r="L221" s="38"/>
      <c r="M221" s="38">
        <v>1000000</v>
      </c>
      <c r="N221" s="38">
        <v>1000000</v>
      </c>
      <c r="O221" s="49">
        <v>0</v>
      </c>
    </row>
    <row r="222" spans="1:15" ht="12.75">
      <c r="A222" s="401">
        <v>2</v>
      </c>
      <c r="B222" s="402">
        <v>3</v>
      </c>
      <c r="C222" s="403"/>
      <c r="D222" s="403"/>
      <c r="E222" s="403"/>
      <c r="F222" s="404" t="s">
        <v>31</v>
      </c>
      <c r="G222" s="269">
        <f aca="true" t="shared" si="13" ref="G222:N222">SUM(G223+G235+G244+G257+G262+G273+G301+G317+G322)</f>
        <v>4475000</v>
      </c>
      <c r="H222" s="269">
        <f t="shared" si="13"/>
        <v>11975000</v>
      </c>
      <c r="I222" s="269">
        <f t="shared" si="13"/>
        <v>29975000</v>
      </c>
      <c r="J222" s="269">
        <f t="shared" si="13"/>
        <v>16475000</v>
      </c>
      <c r="K222" s="269">
        <f t="shared" si="13"/>
        <v>16475000</v>
      </c>
      <c r="L222" s="269">
        <f t="shared" si="13"/>
        <v>0</v>
      </c>
      <c r="M222" s="269">
        <f t="shared" si="13"/>
        <v>17375510</v>
      </c>
      <c r="N222" s="269">
        <f t="shared" si="13"/>
        <v>96750510</v>
      </c>
      <c r="O222" s="54">
        <v>22.61911504424779</v>
      </c>
    </row>
    <row r="223" spans="1:15" ht="12.75">
      <c r="A223" s="405">
        <v>2</v>
      </c>
      <c r="B223" s="406">
        <v>3</v>
      </c>
      <c r="C223" s="406">
        <v>1</v>
      </c>
      <c r="D223" s="406"/>
      <c r="E223" s="406"/>
      <c r="F223" s="407" t="s">
        <v>32</v>
      </c>
      <c r="G223" s="268">
        <f aca="true" t="shared" si="14" ref="G223:M223">SUM(G224+G227+G229+G233)</f>
        <v>0</v>
      </c>
      <c r="H223" s="268">
        <f t="shared" si="14"/>
        <v>0</v>
      </c>
      <c r="I223" s="268">
        <f t="shared" si="14"/>
        <v>18000000</v>
      </c>
      <c r="J223" s="268">
        <f t="shared" si="14"/>
        <v>0</v>
      </c>
      <c r="K223" s="268">
        <f t="shared" si="14"/>
        <v>0</v>
      </c>
      <c r="L223" s="268">
        <f t="shared" si="14"/>
        <v>0</v>
      </c>
      <c r="M223" s="268">
        <f t="shared" si="14"/>
        <v>1349510</v>
      </c>
      <c r="N223" s="268">
        <f>SUM(G223:M223)</f>
        <v>19349510</v>
      </c>
      <c r="O223" s="55">
        <v>3.185840707964602</v>
      </c>
    </row>
    <row r="224" spans="1:15" ht="12.75">
      <c r="A224" s="408">
        <v>2</v>
      </c>
      <c r="B224" s="409">
        <v>3</v>
      </c>
      <c r="C224" s="409">
        <v>1</v>
      </c>
      <c r="D224" s="409">
        <v>1</v>
      </c>
      <c r="E224" s="409"/>
      <c r="F224" s="417" t="s">
        <v>179</v>
      </c>
      <c r="G224" s="39">
        <v>0</v>
      </c>
      <c r="H224" s="39">
        <v>0</v>
      </c>
      <c r="I224" s="39">
        <f>+I225</f>
        <v>18000000</v>
      </c>
      <c r="J224" s="39">
        <v>0</v>
      </c>
      <c r="K224" s="39">
        <v>0</v>
      </c>
      <c r="L224" s="39">
        <v>0</v>
      </c>
      <c r="M224" s="43">
        <f>+M225</f>
        <v>1349510</v>
      </c>
      <c r="N224" s="43">
        <f>SUM(G224:M224)</f>
        <v>19349510</v>
      </c>
      <c r="O224" s="56">
        <v>3.185840707964602</v>
      </c>
    </row>
    <row r="225" spans="1:15" ht="12.75">
      <c r="A225" s="418">
        <v>2</v>
      </c>
      <c r="B225" s="412">
        <v>3</v>
      </c>
      <c r="C225" s="412">
        <v>1</v>
      </c>
      <c r="D225" s="412">
        <v>1</v>
      </c>
      <c r="E225" s="412" t="s">
        <v>305</v>
      </c>
      <c r="F225" s="413" t="s">
        <v>179</v>
      </c>
      <c r="G225" s="38"/>
      <c r="H225" s="38"/>
      <c r="I225" s="38">
        <v>18000000</v>
      </c>
      <c r="J225" s="38"/>
      <c r="K225" s="38"/>
      <c r="L225" s="38"/>
      <c r="M225" s="38">
        <v>1349510</v>
      </c>
      <c r="N225" s="38">
        <f>SUM(G225:M226)</f>
        <v>19349510</v>
      </c>
      <c r="O225" s="49">
        <v>3.185840707964602</v>
      </c>
    </row>
    <row r="226" spans="1:15" ht="12.75">
      <c r="A226" s="418">
        <v>2</v>
      </c>
      <c r="B226" s="412">
        <v>3</v>
      </c>
      <c r="C226" s="412">
        <v>1</v>
      </c>
      <c r="D226" s="412">
        <v>1</v>
      </c>
      <c r="E226" s="412" t="s">
        <v>306</v>
      </c>
      <c r="F226" s="413" t="s">
        <v>180</v>
      </c>
      <c r="G226" s="39"/>
      <c r="H226" s="39"/>
      <c r="I226" s="39"/>
      <c r="J226" s="39"/>
      <c r="K226" s="39"/>
      <c r="L226" s="39"/>
      <c r="M226" s="39"/>
      <c r="N226" s="38">
        <v>0</v>
      </c>
      <c r="O226" s="49">
        <v>0</v>
      </c>
    </row>
    <row r="227" spans="1:15" ht="12.75">
      <c r="A227" s="408">
        <v>2</v>
      </c>
      <c r="B227" s="409">
        <v>3</v>
      </c>
      <c r="C227" s="409">
        <v>1</v>
      </c>
      <c r="D227" s="409">
        <v>2</v>
      </c>
      <c r="E227" s="409"/>
      <c r="F227" s="417" t="s">
        <v>182</v>
      </c>
      <c r="G227" s="39">
        <v>0</v>
      </c>
      <c r="H227" s="39">
        <v>0</v>
      </c>
      <c r="I227" s="39">
        <v>0</v>
      </c>
      <c r="J227" s="39">
        <v>0</v>
      </c>
      <c r="K227" s="39">
        <v>0</v>
      </c>
      <c r="L227" s="39">
        <v>0</v>
      </c>
      <c r="M227" s="40">
        <v>0</v>
      </c>
      <c r="N227" s="39">
        <v>0</v>
      </c>
      <c r="O227" s="57">
        <v>0</v>
      </c>
    </row>
    <row r="228" spans="1:15" ht="12.75">
      <c r="A228" s="418">
        <v>2</v>
      </c>
      <c r="B228" s="412">
        <v>3</v>
      </c>
      <c r="C228" s="412">
        <v>1</v>
      </c>
      <c r="D228" s="412">
        <v>2</v>
      </c>
      <c r="E228" s="412" t="s">
        <v>305</v>
      </c>
      <c r="F228" s="413" t="s">
        <v>182</v>
      </c>
      <c r="G228" s="39"/>
      <c r="H228" s="39"/>
      <c r="I228" s="39"/>
      <c r="J228" s="39"/>
      <c r="K228" s="39"/>
      <c r="L228" s="39"/>
      <c r="M228" s="39"/>
      <c r="N228" s="38">
        <v>0</v>
      </c>
      <c r="O228" s="49">
        <v>0</v>
      </c>
    </row>
    <row r="229" spans="1:15" ht="12.75">
      <c r="A229" s="408">
        <v>2</v>
      </c>
      <c r="B229" s="409">
        <v>3</v>
      </c>
      <c r="C229" s="409">
        <v>1</v>
      </c>
      <c r="D229" s="409">
        <v>3</v>
      </c>
      <c r="E229" s="409"/>
      <c r="F229" s="417" t="s">
        <v>181</v>
      </c>
      <c r="G229" s="39">
        <v>0</v>
      </c>
      <c r="H229" s="39">
        <v>0</v>
      </c>
      <c r="I229" s="39">
        <v>0</v>
      </c>
      <c r="J229" s="39">
        <v>0</v>
      </c>
      <c r="K229" s="39">
        <v>0</v>
      </c>
      <c r="L229" s="39">
        <v>0</v>
      </c>
      <c r="M229" s="43">
        <v>0</v>
      </c>
      <c r="N229" s="39">
        <v>0</v>
      </c>
      <c r="O229" s="56">
        <v>0</v>
      </c>
    </row>
    <row r="230" spans="1:15" ht="12.75">
      <c r="A230" s="425">
        <v>2</v>
      </c>
      <c r="B230" s="421">
        <v>3</v>
      </c>
      <c r="C230" s="421">
        <v>1</v>
      </c>
      <c r="D230" s="421">
        <v>3</v>
      </c>
      <c r="E230" s="421" t="s">
        <v>305</v>
      </c>
      <c r="F230" s="432" t="s">
        <v>183</v>
      </c>
      <c r="G230" s="51"/>
      <c r="H230" s="51"/>
      <c r="I230" s="51"/>
      <c r="J230" s="51"/>
      <c r="K230" s="51"/>
      <c r="L230" s="51"/>
      <c r="M230" s="38"/>
      <c r="N230" s="51">
        <v>0</v>
      </c>
      <c r="O230" s="52">
        <v>0</v>
      </c>
    </row>
    <row r="231" spans="1:15" ht="12.75">
      <c r="A231" s="418">
        <v>2</v>
      </c>
      <c r="B231" s="412">
        <v>3</v>
      </c>
      <c r="C231" s="412">
        <v>1</v>
      </c>
      <c r="D231" s="412">
        <v>3</v>
      </c>
      <c r="E231" s="412" t="s">
        <v>306</v>
      </c>
      <c r="F231" s="413" t="s">
        <v>184</v>
      </c>
      <c r="G231" s="38"/>
      <c r="H231" s="38"/>
      <c r="I231" s="38"/>
      <c r="J231" s="38"/>
      <c r="K231" s="38"/>
      <c r="L231" s="38"/>
      <c r="M231" s="38"/>
      <c r="N231" s="38">
        <v>0</v>
      </c>
      <c r="O231" s="49">
        <v>0</v>
      </c>
    </row>
    <row r="232" spans="1:15" ht="12.75">
      <c r="A232" s="418">
        <v>2</v>
      </c>
      <c r="B232" s="412">
        <v>3</v>
      </c>
      <c r="C232" s="412">
        <v>1</v>
      </c>
      <c r="D232" s="412">
        <v>3</v>
      </c>
      <c r="E232" s="412" t="s">
        <v>307</v>
      </c>
      <c r="F232" s="413" t="s">
        <v>185</v>
      </c>
      <c r="G232" s="39"/>
      <c r="H232" s="39"/>
      <c r="I232" s="39"/>
      <c r="J232" s="39"/>
      <c r="K232" s="39"/>
      <c r="L232" s="39"/>
      <c r="M232" s="39"/>
      <c r="N232" s="38">
        <v>0</v>
      </c>
      <c r="O232" s="49">
        <v>0</v>
      </c>
    </row>
    <row r="233" spans="1:15" ht="12.75">
      <c r="A233" s="408">
        <v>2</v>
      </c>
      <c r="B233" s="409">
        <v>3</v>
      </c>
      <c r="C233" s="409">
        <v>1</v>
      </c>
      <c r="D233" s="409">
        <v>4</v>
      </c>
      <c r="E233" s="409"/>
      <c r="F233" s="417" t="s">
        <v>186</v>
      </c>
      <c r="G233" s="39">
        <v>0</v>
      </c>
      <c r="H233" s="39">
        <v>0</v>
      </c>
      <c r="I233" s="39">
        <v>0</v>
      </c>
      <c r="J233" s="39">
        <v>0</v>
      </c>
      <c r="K233" s="39">
        <v>0</v>
      </c>
      <c r="L233" s="39">
        <v>0</v>
      </c>
      <c r="M233" s="40">
        <v>0</v>
      </c>
      <c r="N233" s="39">
        <v>0</v>
      </c>
      <c r="O233" s="57">
        <v>0</v>
      </c>
    </row>
    <row r="234" spans="1:15" ht="12.75">
      <c r="A234" s="418">
        <v>2</v>
      </c>
      <c r="B234" s="412">
        <v>3</v>
      </c>
      <c r="C234" s="412">
        <v>1</v>
      </c>
      <c r="D234" s="412">
        <v>4</v>
      </c>
      <c r="E234" s="412" t="s">
        <v>305</v>
      </c>
      <c r="F234" s="413" t="s">
        <v>186</v>
      </c>
      <c r="G234" s="39"/>
      <c r="H234" s="39"/>
      <c r="I234" s="39"/>
      <c r="J234" s="39"/>
      <c r="K234" s="39"/>
      <c r="L234" s="39"/>
      <c r="M234" s="39"/>
      <c r="N234" s="38">
        <v>0</v>
      </c>
      <c r="O234" s="49">
        <v>0</v>
      </c>
    </row>
    <row r="235" spans="1:15" ht="12.75">
      <c r="A235" s="405">
        <v>2</v>
      </c>
      <c r="B235" s="406">
        <v>3</v>
      </c>
      <c r="C235" s="406">
        <v>2</v>
      </c>
      <c r="D235" s="406"/>
      <c r="E235" s="406"/>
      <c r="F235" s="407" t="s">
        <v>33</v>
      </c>
      <c r="G235" s="268">
        <v>0</v>
      </c>
      <c r="H235" s="268">
        <v>0</v>
      </c>
      <c r="I235" s="268">
        <v>0</v>
      </c>
      <c r="J235" s="268">
        <v>0</v>
      </c>
      <c r="K235" s="268">
        <v>0</v>
      </c>
      <c r="L235" s="268">
        <v>0</v>
      </c>
      <c r="M235" s="45">
        <f>+M236+M238+M240+M242</f>
        <v>3570000</v>
      </c>
      <c r="N235" s="45">
        <f>+N236+N238+N240+N242</f>
        <v>3570000</v>
      </c>
      <c r="O235" s="55">
        <v>0.08672566371681416</v>
      </c>
    </row>
    <row r="236" spans="1:15" ht="12.75">
      <c r="A236" s="408">
        <v>2</v>
      </c>
      <c r="B236" s="409">
        <v>3</v>
      </c>
      <c r="C236" s="409">
        <v>2</v>
      </c>
      <c r="D236" s="409">
        <v>1</v>
      </c>
      <c r="E236" s="409"/>
      <c r="F236" s="417" t="s">
        <v>187</v>
      </c>
      <c r="G236" s="39">
        <v>0</v>
      </c>
      <c r="H236" s="39">
        <v>0</v>
      </c>
      <c r="I236" s="39">
        <v>0</v>
      </c>
      <c r="J236" s="39">
        <v>0</v>
      </c>
      <c r="K236" s="39">
        <v>0</v>
      </c>
      <c r="L236" s="39">
        <v>0</v>
      </c>
      <c r="M236" s="40">
        <v>1375000</v>
      </c>
      <c r="N236" s="40">
        <v>1375000</v>
      </c>
      <c r="O236" s="57">
        <v>0.05309734513274337</v>
      </c>
    </row>
    <row r="237" spans="1:15" ht="12.75">
      <c r="A237" s="418">
        <v>2</v>
      </c>
      <c r="B237" s="412">
        <v>3</v>
      </c>
      <c r="C237" s="412">
        <v>2</v>
      </c>
      <c r="D237" s="412">
        <v>1</v>
      </c>
      <c r="E237" s="412" t="s">
        <v>305</v>
      </c>
      <c r="F237" s="413" t="s">
        <v>187</v>
      </c>
      <c r="G237" s="39"/>
      <c r="H237" s="39"/>
      <c r="I237" s="39"/>
      <c r="J237" s="39"/>
      <c r="K237" s="39"/>
      <c r="L237" s="39"/>
      <c r="M237" s="39">
        <f>+M236</f>
        <v>1375000</v>
      </c>
      <c r="N237" s="39">
        <f>+M237</f>
        <v>1375000</v>
      </c>
      <c r="O237" s="49">
        <v>0.05309734513274337</v>
      </c>
    </row>
    <row r="238" spans="1:15" ht="12.75">
      <c r="A238" s="408">
        <v>2</v>
      </c>
      <c r="B238" s="409">
        <v>3</v>
      </c>
      <c r="C238" s="409">
        <v>2</v>
      </c>
      <c r="D238" s="409">
        <v>2</v>
      </c>
      <c r="E238" s="409"/>
      <c r="F238" s="417" t="s">
        <v>188</v>
      </c>
      <c r="G238" s="39">
        <v>0</v>
      </c>
      <c r="H238" s="39">
        <v>0</v>
      </c>
      <c r="I238" s="39">
        <v>0</v>
      </c>
      <c r="J238" s="39">
        <v>0</v>
      </c>
      <c r="K238" s="39">
        <v>0</v>
      </c>
      <c r="L238" s="39">
        <v>0</v>
      </c>
      <c r="M238" s="40">
        <f>+M239</f>
        <v>165000</v>
      </c>
      <c r="N238" s="40">
        <f>+N239</f>
        <v>165000</v>
      </c>
      <c r="O238" s="57">
        <v>0.017699115044247787</v>
      </c>
    </row>
    <row r="239" spans="1:15" ht="12.75">
      <c r="A239" s="418">
        <v>2</v>
      </c>
      <c r="B239" s="412">
        <v>3</v>
      </c>
      <c r="C239" s="412">
        <v>2</v>
      </c>
      <c r="D239" s="412">
        <v>2</v>
      </c>
      <c r="E239" s="412" t="s">
        <v>305</v>
      </c>
      <c r="F239" s="413" t="s">
        <v>188</v>
      </c>
      <c r="G239" s="39"/>
      <c r="H239" s="39"/>
      <c r="I239" s="39"/>
      <c r="J239" s="39"/>
      <c r="K239" s="39"/>
      <c r="L239" s="39"/>
      <c r="M239" s="39">
        <v>165000</v>
      </c>
      <c r="N239" s="38">
        <f>+M239</f>
        <v>165000</v>
      </c>
      <c r="O239" s="49">
        <v>0.017699115044247787</v>
      </c>
    </row>
    <row r="240" spans="1:15" ht="12.75">
      <c r="A240" s="408">
        <v>2</v>
      </c>
      <c r="B240" s="409">
        <v>3</v>
      </c>
      <c r="C240" s="409">
        <v>2</v>
      </c>
      <c r="D240" s="409">
        <v>3</v>
      </c>
      <c r="E240" s="409"/>
      <c r="F240" s="417" t="s">
        <v>189</v>
      </c>
      <c r="G240" s="39">
        <v>0</v>
      </c>
      <c r="H240" s="39">
        <v>0</v>
      </c>
      <c r="I240" s="39">
        <v>0</v>
      </c>
      <c r="J240" s="39">
        <v>0</v>
      </c>
      <c r="K240" s="39">
        <v>0</v>
      </c>
      <c r="L240" s="39">
        <v>0</v>
      </c>
      <c r="M240" s="40">
        <f>+M241</f>
        <v>2000000</v>
      </c>
      <c r="N240" s="40">
        <f>+N241</f>
        <v>2000000</v>
      </c>
      <c r="O240" s="57">
        <v>0.010619469026548672</v>
      </c>
    </row>
    <row r="241" spans="1:15" ht="12.75">
      <c r="A241" s="418">
        <v>2</v>
      </c>
      <c r="B241" s="412">
        <v>3</v>
      </c>
      <c r="C241" s="412">
        <v>2</v>
      </c>
      <c r="D241" s="412">
        <v>3</v>
      </c>
      <c r="E241" s="412" t="s">
        <v>305</v>
      </c>
      <c r="F241" s="413" t="s">
        <v>189</v>
      </c>
      <c r="G241" s="39"/>
      <c r="H241" s="39"/>
      <c r="I241" s="39"/>
      <c r="J241" s="39"/>
      <c r="K241" s="39"/>
      <c r="L241" s="39"/>
      <c r="M241" s="39">
        <v>2000000</v>
      </c>
      <c r="N241" s="38">
        <f>+M241</f>
        <v>2000000</v>
      </c>
      <c r="O241" s="49">
        <v>0.010619469026548672</v>
      </c>
    </row>
    <row r="242" spans="1:15" ht="12.75">
      <c r="A242" s="408">
        <v>2</v>
      </c>
      <c r="B242" s="409">
        <v>3</v>
      </c>
      <c r="C242" s="409">
        <v>2</v>
      </c>
      <c r="D242" s="409">
        <v>4</v>
      </c>
      <c r="E242" s="409"/>
      <c r="F242" s="417" t="s">
        <v>34</v>
      </c>
      <c r="G242" s="39">
        <v>0</v>
      </c>
      <c r="H242" s="39">
        <v>0</v>
      </c>
      <c r="I242" s="39">
        <v>0</v>
      </c>
      <c r="J242" s="39">
        <v>0</v>
      </c>
      <c r="K242" s="39">
        <v>0</v>
      </c>
      <c r="L242" s="39">
        <v>0</v>
      </c>
      <c r="M242" s="40">
        <f>+M243</f>
        <v>30000</v>
      </c>
      <c r="N242" s="40">
        <f>+N243</f>
        <v>30000</v>
      </c>
      <c r="O242" s="57">
        <v>0.005309734513274336</v>
      </c>
    </row>
    <row r="243" spans="1:15" ht="12.75">
      <c r="A243" s="418">
        <v>2</v>
      </c>
      <c r="B243" s="412">
        <v>3</v>
      </c>
      <c r="C243" s="412">
        <v>2</v>
      </c>
      <c r="D243" s="412">
        <v>4</v>
      </c>
      <c r="E243" s="412" t="s">
        <v>305</v>
      </c>
      <c r="F243" s="413" t="s">
        <v>34</v>
      </c>
      <c r="G243" s="39"/>
      <c r="H243" s="39"/>
      <c r="I243" s="39"/>
      <c r="J243" s="39"/>
      <c r="K243" s="39"/>
      <c r="L243" s="39"/>
      <c r="M243" s="39">
        <v>30000</v>
      </c>
      <c r="N243" s="38">
        <f>+M243</f>
        <v>30000</v>
      </c>
      <c r="O243" s="49">
        <v>0.005309734513274336</v>
      </c>
    </row>
    <row r="244" spans="1:15" ht="12.75">
      <c r="A244" s="405">
        <v>2</v>
      </c>
      <c r="B244" s="406">
        <v>3</v>
      </c>
      <c r="C244" s="406">
        <v>3</v>
      </c>
      <c r="D244" s="406"/>
      <c r="E244" s="406"/>
      <c r="F244" s="407" t="s">
        <v>379</v>
      </c>
      <c r="G244" s="268">
        <f aca="true" t="shared" si="15" ref="G244:L244">+G245+G247+G249+G251+G253+G255</f>
        <v>0</v>
      </c>
      <c r="H244" s="268">
        <f t="shared" si="15"/>
        <v>0</v>
      </c>
      <c r="I244" s="268">
        <f t="shared" si="15"/>
        <v>0</v>
      </c>
      <c r="J244" s="268">
        <f t="shared" si="15"/>
        <v>0</v>
      </c>
      <c r="K244" s="268">
        <f t="shared" si="15"/>
        <v>0</v>
      </c>
      <c r="L244" s="268">
        <f t="shared" si="15"/>
        <v>0</v>
      </c>
      <c r="M244" s="45">
        <f>+M245+M247+M249+M251+M255</f>
        <v>2681000</v>
      </c>
      <c r="N244" s="45">
        <f>+N245+N247+N249+N251+N255</f>
        <v>2681000</v>
      </c>
      <c r="O244" s="55">
        <v>0.2982300884955752</v>
      </c>
    </row>
    <row r="245" spans="1:15" ht="12.75">
      <c r="A245" s="408">
        <v>2</v>
      </c>
      <c r="B245" s="409">
        <v>3</v>
      </c>
      <c r="C245" s="409">
        <v>3</v>
      </c>
      <c r="D245" s="409">
        <v>1</v>
      </c>
      <c r="E245" s="409"/>
      <c r="F245" s="417" t="s">
        <v>190</v>
      </c>
      <c r="G245" s="39">
        <f aca="true" t="shared" si="16" ref="G245:L245">G246</f>
        <v>0</v>
      </c>
      <c r="H245" s="39">
        <f t="shared" si="16"/>
        <v>0</v>
      </c>
      <c r="I245" s="39">
        <f t="shared" si="16"/>
        <v>0</v>
      </c>
      <c r="J245" s="39">
        <f t="shared" si="16"/>
        <v>0</v>
      </c>
      <c r="K245" s="39">
        <f t="shared" si="16"/>
        <v>0</v>
      </c>
      <c r="L245" s="39">
        <f t="shared" si="16"/>
        <v>0</v>
      </c>
      <c r="M245" s="43">
        <f>+M246</f>
        <v>1106000</v>
      </c>
      <c r="N245" s="43">
        <f>+N246</f>
        <v>1106000</v>
      </c>
      <c r="O245" s="56">
        <v>0.1957522123893805</v>
      </c>
    </row>
    <row r="246" spans="1:15" ht="12.75">
      <c r="A246" s="418">
        <v>2</v>
      </c>
      <c r="B246" s="412">
        <v>3</v>
      </c>
      <c r="C246" s="412">
        <v>3</v>
      </c>
      <c r="D246" s="412">
        <v>1</v>
      </c>
      <c r="E246" s="412" t="s">
        <v>305</v>
      </c>
      <c r="F246" s="413" t="s">
        <v>190</v>
      </c>
      <c r="G246" s="38"/>
      <c r="H246" s="38"/>
      <c r="I246" s="38"/>
      <c r="J246" s="38"/>
      <c r="K246" s="38"/>
      <c r="L246" s="38"/>
      <c r="M246" s="38">
        <v>1106000</v>
      </c>
      <c r="N246" s="38">
        <v>1106000</v>
      </c>
      <c r="O246" s="49">
        <v>0.1957522123893805</v>
      </c>
    </row>
    <row r="247" spans="1:15" ht="12.75">
      <c r="A247" s="408">
        <v>2</v>
      </c>
      <c r="B247" s="409">
        <v>3</v>
      </c>
      <c r="C247" s="409">
        <v>3</v>
      </c>
      <c r="D247" s="409">
        <v>2</v>
      </c>
      <c r="E247" s="409"/>
      <c r="F247" s="417" t="s">
        <v>191</v>
      </c>
      <c r="G247" s="39">
        <f aca="true" t="shared" si="17" ref="G247:L247">+G248</f>
        <v>0</v>
      </c>
      <c r="H247" s="39">
        <f t="shared" si="17"/>
        <v>0</v>
      </c>
      <c r="I247" s="39">
        <f t="shared" si="17"/>
        <v>0</v>
      </c>
      <c r="J247" s="39">
        <f t="shared" si="17"/>
        <v>0</v>
      </c>
      <c r="K247" s="39">
        <f t="shared" si="17"/>
        <v>0</v>
      </c>
      <c r="L247" s="39">
        <f t="shared" si="17"/>
        <v>0</v>
      </c>
      <c r="M247" s="40">
        <f>+M248</f>
        <v>1500000</v>
      </c>
      <c r="N247" s="40">
        <f>+N248</f>
        <v>1500000</v>
      </c>
      <c r="O247" s="57">
        <v>0.08920353982300884</v>
      </c>
    </row>
    <row r="248" spans="1:15" ht="12.75">
      <c r="A248" s="418">
        <v>2</v>
      </c>
      <c r="B248" s="412">
        <v>3</v>
      </c>
      <c r="C248" s="412">
        <v>3</v>
      </c>
      <c r="D248" s="412">
        <v>2</v>
      </c>
      <c r="E248" s="412" t="s">
        <v>305</v>
      </c>
      <c r="F248" s="413" t="s">
        <v>191</v>
      </c>
      <c r="G248" s="38"/>
      <c r="H248" s="38"/>
      <c r="I248" s="38"/>
      <c r="J248" s="38"/>
      <c r="K248" s="38"/>
      <c r="L248" s="38"/>
      <c r="M248" s="38">
        <v>1500000</v>
      </c>
      <c r="N248" s="38">
        <v>1500000</v>
      </c>
      <c r="O248" s="49">
        <v>0.08920353982300884</v>
      </c>
    </row>
    <row r="249" spans="1:15" ht="12.75">
      <c r="A249" s="408">
        <v>2</v>
      </c>
      <c r="B249" s="409">
        <v>3</v>
      </c>
      <c r="C249" s="409">
        <v>3</v>
      </c>
      <c r="D249" s="409">
        <v>3</v>
      </c>
      <c r="E249" s="409"/>
      <c r="F249" s="417" t="s">
        <v>192</v>
      </c>
      <c r="G249" s="39">
        <f aca="true" t="shared" si="18" ref="G249:L249">+G250</f>
        <v>0</v>
      </c>
      <c r="H249" s="39">
        <f t="shared" si="18"/>
        <v>0</v>
      </c>
      <c r="I249" s="39">
        <f t="shared" si="18"/>
        <v>0</v>
      </c>
      <c r="J249" s="39">
        <f t="shared" si="18"/>
        <v>0</v>
      </c>
      <c r="K249" s="39">
        <f t="shared" si="18"/>
        <v>0</v>
      </c>
      <c r="L249" s="39">
        <f t="shared" si="18"/>
        <v>0</v>
      </c>
      <c r="M249" s="40">
        <v>0</v>
      </c>
      <c r="N249" s="39">
        <v>0</v>
      </c>
      <c r="O249" s="57">
        <v>0</v>
      </c>
    </row>
    <row r="250" spans="1:15" ht="12.75">
      <c r="A250" s="418">
        <v>2</v>
      </c>
      <c r="B250" s="412">
        <v>3</v>
      </c>
      <c r="C250" s="412">
        <v>3</v>
      </c>
      <c r="D250" s="412">
        <v>3</v>
      </c>
      <c r="E250" s="412" t="s">
        <v>305</v>
      </c>
      <c r="F250" s="413" t="s">
        <v>192</v>
      </c>
      <c r="G250" s="38"/>
      <c r="H250" s="38"/>
      <c r="I250" s="38"/>
      <c r="J250" s="38"/>
      <c r="K250" s="38"/>
      <c r="L250" s="38"/>
      <c r="M250" s="38"/>
      <c r="N250" s="38">
        <v>0</v>
      </c>
      <c r="O250" s="49">
        <v>0</v>
      </c>
    </row>
    <row r="251" spans="1:15" ht="12.75">
      <c r="A251" s="408">
        <v>2</v>
      </c>
      <c r="B251" s="409">
        <v>3</v>
      </c>
      <c r="C251" s="409">
        <v>3</v>
      </c>
      <c r="D251" s="409">
        <v>4</v>
      </c>
      <c r="E251" s="409"/>
      <c r="F251" s="417" t="s">
        <v>193</v>
      </c>
      <c r="G251" s="39">
        <f aca="true" t="shared" si="19" ref="G251:L251">+G252</f>
        <v>0</v>
      </c>
      <c r="H251" s="39">
        <f t="shared" si="19"/>
        <v>0</v>
      </c>
      <c r="I251" s="39">
        <f t="shared" si="19"/>
        <v>0</v>
      </c>
      <c r="J251" s="39">
        <f t="shared" si="19"/>
        <v>0</v>
      </c>
      <c r="K251" s="39">
        <f t="shared" si="19"/>
        <v>0</v>
      </c>
      <c r="L251" s="39">
        <f t="shared" si="19"/>
        <v>0</v>
      </c>
      <c r="M251" s="40">
        <f>+M252</f>
        <v>25000</v>
      </c>
      <c r="N251" s="40">
        <f>+N252</f>
        <v>25000</v>
      </c>
      <c r="O251" s="57">
        <v>0.004424778761061947</v>
      </c>
    </row>
    <row r="252" spans="1:15" ht="12.75">
      <c r="A252" s="418">
        <v>2</v>
      </c>
      <c r="B252" s="412">
        <v>3</v>
      </c>
      <c r="C252" s="412">
        <v>3</v>
      </c>
      <c r="D252" s="412">
        <v>4</v>
      </c>
      <c r="E252" s="412" t="s">
        <v>305</v>
      </c>
      <c r="F252" s="413" t="s">
        <v>193</v>
      </c>
      <c r="G252" s="39"/>
      <c r="H252" s="39"/>
      <c r="I252" s="39"/>
      <c r="J252" s="39"/>
      <c r="K252" s="39"/>
      <c r="L252" s="39"/>
      <c r="M252" s="39">
        <v>25000</v>
      </c>
      <c r="N252" s="38">
        <v>25000</v>
      </c>
      <c r="O252" s="49">
        <v>0.004424778761061947</v>
      </c>
    </row>
    <row r="253" spans="1:15" ht="12.75">
      <c r="A253" s="408">
        <v>2</v>
      </c>
      <c r="B253" s="409">
        <v>3</v>
      </c>
      <c r="C253" s="409">
        <v>3</v>
      </c>
      <c r="D253" s="409">
        <v>5</v>
      </c>
      <c r="E253" s="409"/>
      <c r="F253" s="417" t="s">
        <v>194</v>
      </c>
      <c r="G253" s="39">
        <f aca="true" t="shared" si="20" ref="G253:L253">+G254</f>
        <v>0</v>
      </c>
      <c r="H253" s="39">
        <f t="shared" si="20"/>
        <v>0</v>
      </c>
      <c r="I253" s="39">
        <f t="shared" si="20"/>
        <v>0</v>
      </c>
      <c r="J253" s="39">
        <f t="shared" si="20"/>
        <v>0</v>
      </c>
      <c r="K253" s="39">
        <f t="shared" si="20"/>
        <v>0</v>
      </c>
      <c r="L253" s="39">
        <f t="shared" si="20"/>
        <v>0</v>
      </c>
      <c r="M253" s="40">
        <v>0</v>
      </c>
      <c r="N253" s="39">
        <v>0</v>
      </c>
      <c r="O253" s="57">
        <v>0</v>
      </c>
    </row>
    <row r="254" spans="1:15" ht="12.75">
      <c r="A254" s="418">
        <v>2</v>
      </c>
      <c r="B254" s="412">
        <v>3</v>
      </c>
      <c r="C254" s="412">
        <v>3</v>
      </c>
      <c r="D254" s="412">
        <v>5</v>
      </c>
      <c r="E254" s="412" t="s">
        <v>305</v>
      </c>
      <c r="F254" s="413" t="s">
        <v>194</v>
      </c>
      <c r="G254" s="39"/>
      <c r="H254" s="39"/>
      <c r="I254" s="39"/>
      <c r="J254" s="39"/>
      <c r="K254" s="39"/>
      <c r="L254" s="39"/>
      <c r="M254" s="39"/>
      <c r="N254" s="38">
        <v>0</v>
      </c>
      <c r="O254" s="49">
        <v>0</v>
      </c>
    </row>
    <row r="255" spans="1:15" ht="12.75">
      <c r="A255" s="408">
        <v>2</v>
      </c>
      <c r="B255" s="409">
        <v>3</v>
      </c>
      <c r="C255" s="409">
        <v>3</v>
      </c>
      <c r="D255" s="409">
        <v>6</v>
      </c>
      <c r="E255" s="409"/>
      <c r="F255" s="417" t="s">
        <v>195</v>
      </c>
      <c r="G255" s="39">
        <f aca="true" t="shared" si="21" ref="G255:L255">+G256</f>
        <v>0</v>
      </c>
      <c r="H255" s="39">
        <f t="shared" si="21"/>
        <v>0</v>
      </c>
      <c r="I255" s="39">
        <f t="shared" si="21"/>
        <v>0</v>
      </c>
      <c r="J255" s="39">
        <f t="shared" si="21"/>
        <v>0</v>
      </c>
      <c r="K255" s="39">
        <f t="shared" si="21"/>
        <v>0</v>
      </c>
      <c r="L255" s="39">
        <f t="shared" si="21"/>
        <v>0</v>
      </c>
      <c r="M255" s="40">
        <f>+M256</f>
        <v>50000</v>
      </c>
      <c r="N255" s="40">
        <f>+N256</f>
        <v>50000</v>
      </c>
      <c r="O255" s="57">
        <v>0.008849557522123894</v>
      </c>
    </row>
    <row r="256" spans="1:15" ht="12.75">
      <c r="A256" s="418">
        <v>2</v>
      </c>
      <c r="B256" s="412">
        <v>3</v>
      </c>
      <c r="C256" s="412">
        <v>3</v>
      </c>
      <c r="D256" s="412">
        <v>6</v>
      </c>
      <c r="E256" s="412" t="s">
        <v>305</v>
      </c>
      <c r="F256" s="413" t="s">
        <v>195</v>
      </c>
      <c r="G256" s="38"/>
      <c r="H256" s="38"/>
      <c r="I256" s="38"/>
      <c r="J256" s="38"/>
      <c r="K256" s="38"/>
      <c r="L256" s="38"/>
      <c r="M256" s="38">
        <v>50000</v>
      </c>
      <c r="N256" s="38">
        <v>50000</v>
      </c>
      <c r="O256" s="49">
        <v>0.008849557522123894</v>
      </c>
    </row>
    <row r="257" spans="1:15" ht="12.75">
      <c r="A257" s="405">
        <v>2</v>
      </c>
      <c r="B257" s="406">
        <v>3</v>
      </c>
      <c r="C257" s="406">
        <v>4</v>
      </c>
      <c r="D257" s="406"/>
      <c r="E257" s="406"/>
      <c r="F257" s="407" t="s">
        <v>380</v>
      </c>
      <c r="G257" s="268">
        <f aca="true" t="shared" si="22" ref="G257:L257">+G258+G260</f>
        <v>0</v>
      </c>
      <c r="H257" s="268">
        <f t="shared" si="22"/>
        <v>7500000</v>
      </c>
      <c r="I257" s="268">
        <f t="shared" si="22"/>
        <v>7500000</v>
      </c>
      <c r="J257" s="268">
        <f t="shared" si="22"/>
        <v>7500000</v>
      </c>
      <c r="K257" s="268">
        <f t="shared" si="22"/>
        <v>7500000</v>
      </c>
      <c r="L257" s="268">
        <f t="shared" si="22"/>
        <v>0</v>
      </c>
      <c r="M257" s="45">
        <f>+M258+M260</f>
        <v>0</v>
      </c>
      <c r="N257" s="45">
        <f>+N258+N260</f>
        <v>30000000</v>
      </c>
      <c r="O257" s="55">
        <v>12.831858407079647</v>
      </c>
    </row>
    <row r="258" spans="1:15" ht="12.75">
      <c r="A258" s="408">
        <v>2</v>
      </c>
      <c r="B258" s="409">
        <v>3</v>
      </c>
      <c r="C258" s="409">
        <v>4</v>
      </c>
      <c r="D258" s="409">
        <v>1</v>
      </c>
      <c r="E258" s="409"/>
      <c r="F258" s="417" t="s">
        <v>196</v>
      </c>
      <c r="G258" s="39">
        <f aca="true" t="shared" si="23" ref="G258:L258">+G259</f>
        <v>0</v>
      </c>
      <c r="H258" s="39">
        <f t="shared" si="23"/>
        <v>7500000</v>
      </c>
      <c r="I258" s="39">
        <f t="shared" si="23"/>
        <v>7500000</v>
      </c>
      <c r="J258" s="39">
        <f t="shared" si="23"/>
        <v>7500000</v>
      </c>
      <c r="K258" s="39">
        <f t="shared" si="23"/>
        <v>7500000</v>
      </c>
      <c r="L258" s="39">
        <f t="shared" si="23"/>
        <v>0</v>
      </c>
      <c r="M258" s="40">
        <f>+M259</f>
        <v>0</v>
      </c>
      <c r="N258" s="40">
        <f>SUM(G258:M258)</f>
        <v>30000000</v>
      </c>
      <c r="O258" s="57">
        <v>12.831858407079647</v>
      </c>
    </row>
    <row r="259" spans="1:15" ht="12.75">
      <c r="A259" s="418">
        <v>2</v>
      </c>
      <c r="B259" s="412">
        <v>3</v>
      </c>
      <c r="C259" s="412">
        <v>4</v>
      </c>
      <c r="D259" s="412">
        <v>1</v>
      </c>
      <c r="E259" s="412" t="s">
        <v>305</v>
      </c>
      <c r="F259" s="413" t="s">
        <v>196</v>
      </c>
      <c r="G259" s="38"/>
      <c r="H259" s="38">
        <v>7500000</v>
      </c>
      <c r="I259" s="38">
        <v>7500000</v>
      </c>
      <c r="J259" s="38">
        <v>7500000</v>
      </c>
      <c r="K259" s="38">
        <v>7500000</v>
      </c>
      <c r="L259" s="38"/>
      <c r="M259" s="38"/>
      <c r="N259" s="38">
        <f>SUM(G259:M259)</f>
        <v>30000000</v>
      </c>
      <c r="O259" s="49">
        <v>12.831858407079647</v>
      </c>
    </row>
    <row r="260" spans="1:15" ht="12.75">
      <c r="A260" s="423">
        <v>2</v>
      </c>
      <c r="B260" s="409">
        <v>3</v>
      </c>
      <c r="C260" s="409">
        <v>4</v>
      </c>
      <c r="D260" s="409">
        <v>2</v>
      </c>
      <c r="E260" s="409"/>
      <c r="F260" s="417" t="s">
        <v>197</v>
      </c>
      <c r="G260" s="39">
        <f aca="true" t="shared" si="24" ref="G260:L260">+G261</f>
        <v>0</v>
      </c>
      <c r="H260" s="39">
        <f t="shared" si="24"/>
        <v>0</v>
      </c>
      <c r="I260" s="39">
        <f t="shared" si="24"/>
        <v>0</v>
      </c>
      <c r="J260" s="39">
        <f t="shared" si="24"/>
        <v>0</v>
      </c>
      <c r="K260" s="39">
        <f t="shared" si="24"/>
        <v>0</v>
      </c>
      <c r="L260" s="39">
        <f t="shared" si="24"/>
        <v>0</v>
      </c>
      <c r="M260" s="40">
        <v>0</v>
      </c>
      <c r="N260" s="39">
        <v>0</v>
      </c>
      <c r="O260" s="57">
        <v>0</v>
      </c>
    </row>
    <row r="261" spans="1:15" ht="12.75">
      <c r="A261" s="433">
        <v>2</v>
      </c>
      <c r="B261" s="434">
        <v>3</v>
      </c>
      <c r="C261" s="434">
        <v>4</v>
      </c>
      <c r="D261" s="434">
        <v>2</v>
      </c>
      <c r="E261" s="412" t="s">
        <v>305</v>
      </c>
      <c r="F261" s="413" t="s">
        <v>197</v>
      </c>
      <c r="G261" s="39"/>
      <c r="H261" s="39"/>
      <c r="I261" s="39"/>
      <c r="J261" s="39"/>
      <c r="K261" s="39"/>
      <c r="L261" s="39"/>
      <c r="M261" s="39"/>
      <c r="N261" s="38">
        <v>0</v>
      </c>
      <c r="O261" s="49">
        <v>0</v>
      </c>
    </row>
    <row r="262" spans="1:15" ht="12.75">
      <c r="A262" s="405">
        <v>2</v>
      </c>
      <c r="B262" s="406">
        <v>3</v>
      </c>
      <c r="C262" s="406">
        <v>5</v>
      </c>
      <c r="D262" s="406"/>
      <c r="E262" s="406"/>
      <c r="F262" s="407" t="s">
        <v>202</v>
      </c>
      <c r="G262" s="268">
        <f aca="true" t="shared" si="25" ref="G262:L262">+G263+G265+G267+G269+G271</f>
        <v>0</v>
      </c>
      <c r="H262" s="268">
        <f t="shared" si="25"/>
        <v>0</v>
      </c>
      <c r="I262" s="268">
        <f t="shared" si="25"/>
        <v>0</v>
      </c>
      <c r="J262" s="268">
        <f t="shared" si="25"/>
        <v>0</v>
      </c>
      <c r="K262" s="268">
        <f t="shared" si="25"/>
        <v>0</v>
      </c>
      <c r="L262" s="268">
        <f t="shared" si="25"/>
        <v>0</v>
      </c>
      <c r="M262" s="45">
        <f>+M263+M265+M267+M269+M271</f>
        <v>250000</v>
      </c>
      <c r="N262" s="45">
        <f>+N263+N265+N267+N269+N271</f>
        <v>250000</v>
      </c>
      <c r="O262" s="55">
        <v>0.09734513274336283</v>
      </c>
    </row>
    <row r="263" spans="1:15" ht="12.75">
      <c r="A263" s="408">
        <v>2</v>
      </c>
      <c r="B263" s="409">
        <v>3</v>
      </c>
      <c r="C263" s="409">
        <v>5</v>
      </c>
      <c r="D263" s="409">
        <v>1</v>
      </c>
      <c r="E263" s="409"/>
      <c r="F263" s="417" t="s">
        <v>198</v>
      </c>
      <c r="G263" s="39">
        <f aca="true" t="shared" si="26" ref="G263:L263">+G264</f>
        <v>0</v>
      </c>
      <c r="H263" s="39">
        <f t="shared" si="26"/>
        <v>0</v>
      </c>
      <c r="I263" s="39">
        <f t="shared" si="26"/>
        <v>0</v>
      </c>
      <c r="J263" s="39">
        <f t="shared" si="26"/>
        <v>0</v>
      </c>
      <c r="K263" s="39">
        <f t="shared" si="26"/>
        <v>0</v>
      </c>
      <c r="L263" s="39">
        <f t="shared" si="26"/>
        <v>0</v>
      </c>
      <c r="M263" s="40">
        <v>0</v>
      </c>
      <c r="N263" s="39">
        <v>0</v>
      </c>
      <c r="O263" s="57">
        <v>0</v>
      </c>
    </row>
    <row r="264" spans="1:15" ht="12.75">
      <c r="A264" s="418">
        <v>2</v>
      </c>
      <c r="B264" s="412">
        <v>3</v>
      </c>
      <c r="C264" s="412">
        <v>5</v>
      </c>
      <c r="D264" s="412">
        <v>1</v>
      </c>
      <c r="E264" s="412" t="s">
        <v>305</v>
      </c>
      <c r="F264" s="413" t="s">
        <v>198</v>
      </c>
      <c r="G264" s="39"/>
      <c r="H264" s="39"/>
      <c r="I264" s="39"/>
      <c r="J264" s="39"/>
      <c r="K264" s="39"/>
      <c r="L264" s="39"/>
      <c r="M264" s="39"/>
      <c r="N264" s="38">
        <v>0</v>
      </c>
      <c r="O264" s="49">
        <v>0</v>
      </c>
    </row>
    <row r="265" spans="1:15" ht="12.75">
      <c r="A265" s="408">
        <v>2</v>
      </c>
      <c r="B265" s="409">
        <v>3</v>
      </c>
      <c r="C265" s="409">
        <v>5</v>
      </c>
      <c r="D265" s="409">
        <v>2</v>
      </c>
      <c r="E265" s="409"/>
      <c r="F265" s="417" t="s">
        <v>199</v>
      </c>
      <c r="G265" s="39">
        <f aca="true" t="shared" si="27" ref="G265:L265">+G266</f>
        <v>0</v>
      </c>
      <c r="H265" s="39">
        <f t="shared" si="27"/>
        <v>0</v>
      </c>
      <c r="I265" s="39">
        <f t="shared" si="27"/>
        <v>0</v>
      </c>
      <c r="J265" s="39">
        <f t="shared" si="27"/>
        <v>0</v>
      </c>
      <c r="K265" s="39">
        <f t="shared" si="27"/>
        <v>0</v>
      </c>
      <c r="L265" s="39">
        <f t="shared" si="27"/>
        <v>0</v>
      </c>
      <c r="M265" s="40">
        <v>0</v>
      </c>
      <c r="N265" s="39">
        <v>0</v>
      </c>
      <c r="O265" s="57">
        <v>0</v>
      </c>
    </row>
    <row r="266" spans="1:15" ht="12.75">
      <c r="A266" s="418">
        <v>2</v>
      </c>
      <c r="B266" s="412">
        <v>3</v>
      </c>
      <c r="C266" s="412">
        <v>5</v>
      </c>
      <c r="D266" s="412">
        <v>2</v>
      </c>
      <c r="E266" s="412" t="s">
        <v>305</v>
      </c>
      <c r="F266" s="413" t="s">
        <v>199</v>
      </c>
      <c r="G266" s="39"/>
      <c r="H266" s="39"/>
      <c r="I266" s="39"/>
      <c r="J266" s="39"/>
      <c r="K266" s="39"/>
      <c r="L266" s="39"/>
      <c r="M266" s="39"/>
      <c r="N266" s="38">
        <v>0</v>
      </c>
      <c r="O266" s="49">
        <v>0</v>
      </c>
    </row>
    <row r="267" spans="1:15" ht="12.75">
      <c r="A267" s="408">
        <v>2</v>
      </c>
      <c r="B267" s="409">
        <v>3</v>
      </c>
      <c r="C267" s="409">
        <v>5</v>
      </c>
      <c r="D267" s="409">
        <v>3</v>
      </c>
      <c r="E267" s="409"/>
      <c r="F267" s="417" t="s">
        <v>200</v>
      </c>
      <c r="G267" s="39">
        <f aca="true" t="shared" si="28" ref="G267:L267">+G268</f>
        <v>0</v>
      </c>
      <c r="H267" s="39">
        <f t="shared" si="28"/>
        <v>0</v>
      </c>
      <c r="I267" s="39">
        <f t="shared" si="28"/>
        <v>0</v>
      </c>
      <c r="J267" s="39">
        <f t="shared" si="28"/>
        <v>0</v>
      </c>
      <c r="K267" s="39">
        <f t="shared" si="28"/>
        <v>0</v>
      </c>
      <c r="L267" s="39">
        <f t="shared" si="28"/>
        <v>0</v>
      </c>
      <c r="M267" s="40">
        <f>+M268</f>
        <v>50000</v>
      </c>
      <c r="N267" s="39">
        <v>50000</v>
      </c>
      <c r="O267" s="57">
        <v>0.008849557522123894</v>
      </c>
    </row>
    <row r="268" spans="1:15" ht="12.75">
      <c r="A268" s="418">
        <v>2</v>
      </c>
      <c r="B268" s="412">
        <v>3</v>
      </c>
      <c r="C268" s="412">
        <v>5</v>
      </c>
      <c r="D268" s="412">
        <v>3</v>
      </c>
      <c r="E268" s="412" t="s">
        <v>305</v>
      </c>
      <c r="F268" s="413" t="s">
        <v>200</v>
      </c>
      <c r="G268" s="38"/>
      <c r="H268" s="38"/>
      <c r="I268" s="38"/>
      <c r="J268" s="38"/>
      <c r="K268" s="38"/>
      <c r="L268" s="38"/>
      <c r="M268" s="38">
        <v>50000</v>
      </c>
      <c r="N268" s="38">
        <v>50000</v>
      </c>
      <c r="O268" s="49">
        <v>0.008849557522123894</v>
      </c>
    </row>
    <row r="269" spans="1:15" ht="12.75">
      <c r="A269" s="408">
        <v>2</v>
      </c>
      <c r="B269" s="409">
        <v>3</v>
      </c>
      <c r="C269" s="409">
        <v>5</v>
      </c>
      <c r="D269" s="409">
        <v>4</v>
      </c>
      <c r="E269" s="409"/>
      <c r="F269" s="417" t="s">
        <v>201</v>
      </c>
      <c r="G269" s="39">
        <f aca="true" t="shared" si="29" ref="G269:L269">+G270</f>
        <v>0</v>
      </c>
      <c r="H269" s="39">
        <f t="shared" si="29"/>
        <v>0</v>
      </c>
      <c r="I269" s="39">
        <f t="shared" si="29"/>
        <v>0</v>
      </c>
      <c r="J269" s="39">
        <f t="shared" si="29"/>
        <v>0</v>
      </c>
      <c r="K269" s="39">
        <f t="shared" si="29"/>
        <v>0</v>
      </c>
      <c r="L269" s="39">
        <f t="shared" si="29"/>
        <v>0</v>
      </c>
      <c r="M269" s="40">
        <v>0</v>
      </c>
      <c r="N269" s="39">
        <v>0</v>
      </c>
      <c r="O269" s="57">
        <v>0</v>
      </c>
    </row>
    <row r="270" spans="1:15" ht="12.75">
      <c r="A270" s="418">
        <v>2</v>
      </c>
      <c r="B270" s="412">
        <v>3</v>
      </c>
      <c r="C270" s="412">
        <v>5</v>
      </c>
      <c r="D270" s="412">
        <v>4</v>
      </c>
      <c r="E270" s="412" t="s">
        <v>305</v>
      </c>
      <c r="F270" s="413" t="s">
        <v>201</v>
      </c>
      <c r="G270" s="39"/>
      <c r="H270" s="39"/>
      <c r="I270" s="39"/>
      <c r="J270" s="39"/>
      <c r="K270" s="39"/>
      <c r="L270" s="39"/>
      <c r="M270" s="39"/>
      <c r="N270" s="38">
        <v>0</v>
      </c>
      <c r="O270" s="49">
        <v>0</v>
      </c>
    </row>
    <row r="271" spans="1:15" ht="12.75">
      <c r="A271" s="408">
        <v>2</v>
      </c>
      <c r="B271" s="409">
        <v>3</v>
      </c>
      <c r="C271" s="409">
        <v>5</v>
      </c>
      <c r="D271" s="409">
        <v>5</v>
      </c>
      <c r="E271" s="409"/>
      <c r="F271" s="417" t="s">
        <v>381</v>
      </c>
      <c r="G271" s="39">
        <f aca="true" t="shared" si="30" ref="G271:L271">+G272</f>
        <v>0</v>
      </c>
      <c r="H271" s="39">
        <f t="shared" si="30"/>
        <v>0</v>
      </c>
      <c r="I271" s="39">
        <f t="shared" si="30"/>
        <v>0</v>
      </c>
      <c r="J271" s="39">
        <f t="shared" si="30"/>
        <v>0</v>
      </c>
      <c r="K271" s="39">
        <f t="shared" si="30"/>
        <v>0</v>
      </c>
      <c r="L271" s="39">
        <f t="shared" si="30"/>
        <v>0</v>
      </c>
      <c r="M271" s="40">
        <f>+M272</f>
        <v>200000</v>
      </c>
      <c r="N271" s="39">
        <f>+N272</f>
        <v>200000</v>
      </c>
      <c r="O271" s="57">
        <v>0.08849557522123894</v>
      </c>
    </row>
    <row r="272" spans="1:15" ht="12.75">
      <c r="A272" s="418">
        <v>2</v>
      </c>
      <c r="B272" s="412">
        <v>3</v>
      </c>
      <c r="C272" s="412">
        <v>5</v>
      </c>
      <c r="D272" s="412">
        <v>5</v>
      </c>
      <c r="E272" s="412" t="s">
        <v>305</v>
      </c>
      <c r="F272" s="413" t="s">
        <v>203</v>
      </c>
      <c r="G272" s="38"/>
      <c r="H272" s="38"/>
      <c r="I272" s="38"/>
      <c r="J272" s="38"/>
      <c r="K272" s="38"/>
      <c r="L272" s="38"/>
      <c r="M272" s="38">
        <v>200000</v>
      </c>
      <c r="N272" s="38">
        <v>200000</v>
      </c>
      <c r="O272" s="49">
        <v>0.08849557522123894</v>
      </c>
    </row>
    <row r="273" spans="1:15" ht="12.75">
      <c r="A273" s="405">
        <v>2</v>
      </c>
      <c r="B273" s="406">
        <v>3</v>
      </c>
      <c r="C273" s="406">
        <v>6</v>
      </c>
      <c r="D273" s="406"/>
      <c r="E273" s="406"/>
      <c r="F273" s="407" t="s">
        <v>204</v>
      </c>
      <c r="G273" s="268">
        <f aca="true" t="shared" si="31" ref="G273:L273">+G274+G280+G284+G291+G299</f>
        <v>0</v>
      </c>
      <c r="H273" s="268">
        <f t="shared" si="31"/>
        <v>0</v>
      </c>
      <c r="I273" s="268">
        <f t="shared" si="31"/>
        <v>0</v>
      </c>
      <c r="J273" s="268">
        <f t="shared" si="31"/>
        <v>0</v>
      </c>
      <c r="K273" s="268">
        <f t="shared" si="31"/>
        <v>0</v>
      </c>
      <c r="L273" s="268">
        <f t="shared" si="31"/>
        <v>0</v>
      </c>
      <c r="M273" s="45">
        <v>250000</v>
      </c>
      <c r="N273" s="45">
        <v>250000</v>
      </c>
      <c r="O273" s="45">
        <v>0.04601769911504425</v>
      </c>
    </row>
    <row r="274" spans="1:15" ht="12.75">
      <c r="A274" s="408">
        <v>2</v>
      </c>
      <c r="B274" s="409">
        <v>3</v>
      </c>
      <c r="C274" s="409">
        <v>6</v>
      </c>
      <c r="D274" s="409">
        <v>1</v>
      </c>
      <c r="E274" s="409"/>
      <c r="F274" s="417" t="s">
        <v>205</v>
      </c>
      <c r="G274" s="39">
        <f aca="true" t="shared" si="32" ref="G274:L274">+G275+G276+G277+G278</f>
        <v>0</v>
      </c>
      <c r="H274" s="39">
        <f t="shared" si="32"/>
        <v>0</v>
      </c>
      <c r="I274" s="39">
        <f t="shared" si="32"/>
        <v>0</v>
      </c>
      <c r="J274" s="39">
        <f t="shared" si="32"/>
        <v>0</v>
      </c>
      <c r="K274" s="39">
        <f t="shared" si="32"/>
        <v>0</v>
      </c>
      <c r="L274" s="39">
        <f t="shared" si="32"/>
        <v>0</v>
      </c>
      <c r="M274" s="40">
        <v>100000</v>
      </c>
      <c r="N274" s="40">
        <v>100000</v>
      </c>
      <c r="O274" s="57">
        <v>0.019469026548672566</v>
      </c>
    </row>
    <row r="275" spans="1:15" ht="12.75">
      <c r="A275" s="418">
        <v>2</v>
      </c>
      <c r="B275" s="412">
        <v>3</v>
      </c>
      <c r="C275" s="412">
        <v>6</v>
      </c>
      <c r="D275" s="412">
        <v>1</v>
      </c>
      <c r="E275" s="412" t="s">
        <v>305</v>
      </c>
      <c r="F275" s="413" t="s">
        <v>206</v>
      </c>
      <c r="G275" s="38"/>
      <c r="H275" s="38"/>
      <c r="I275" s="38"/>
      <c r="J275" s="38"/>
      <c r="K275" s="38"/>
      <c r="L275" s="38"/>
      <c r="M275" s="38">
        <v>50000</v>
      </c>
      <c r="N275" s="38">
        <v>50000</v>
      </c>
      <c r="O275" s="49">
        <v>0.017699115044247787</v>
      </c>
    </row>
    <row r="276" spans="1:15" ht="12.75">
      <c r="A276" s="418">
        <v>2</v>
      </c>
      <c r="B276" s="412">
        <v>3</v>
      </c>
      <c r="C276" s="412">
        <v>6</v>
      </c>
      <c r="D276" s="412">
        <v>1</v>
      </c>
      <c r="E276" s="412" t="s">
        <v>306</v>
      </c>
      <c r="F276" s="413" t="s">
        <v>207</v>
      </c>
      <c r="G276" s="38"/>
      <c r="H276" s="38"/>
      <c r="I276" s="38"/>
      <c r="J276" s="38"/>
      <c r="K276" s="38"/>
      <c r="L276" s="38"/>
      <c r="M276" s="38"/>
      <c r="N276" s="38"/>
      <c r="O276" s="49">
        <v>0</v>
      </c>
    </row>
    <row r="277" spans="1:15" ht="12.75">
      <c r="A277" s="418">
        <v>2</v>
      </c>
      <c r="B277" s="412">
        <v>3</v>
      </c>
      <c r="C277" s="412">
        <v>6</v>
      </c>
      <c r="D277" s="412">
        <v>1</v>
      </c>
      <c r="E277" s="412" t="s">
        <v>307</v>
      </c>
      <c r="F277" s="413" t="s">
        <v>208</v>
      </c>
      <c r="G277" s="38"/>
      <c r="H277" s="38"/>
      <c r="I277" s="38"/>
      <c r="J277" s="38"/>
      <c r="K277" s="38"/>
      <c r="L277" s="38"/>
      <c r="M277" s="38"/>
      <c r="N277" s="38"/>
      <c r="O277" s="49">
        <v>0</v>
      </c>
    </row>
    <row r="278" spans="1:15" ht="12.75">
      <c r="A278" s="418">
        <v>2</v>
      </c>
      <c r="B278" s="412">
        <v>3</v>
      </c>
      <c r="C278" s="412">
        <v>6</v>
      </c>
      <c r="D278" s="412">
        <v>1</v>
      </c>
      <c r="E278" s="412" t="s">
        <v>308</v>
      </c>
      <c r="F278" s="413" t="s">
        <v>209</v>
      </c>
      <c r="G278" s="38"/>
      <c r="H278" s="38"/>
      <c r="I278" s="38"/>
      <c r="J278" s="38"/>
      <c r="K278" s="38"/>
      <c r="L278" s="38"/>
      <c r="M278" s="38">
        <v>50000</v>
      </c>
      <c r="N278" s="38">
        <v>50000</v>
      </c>
      <c r="O278" s="49">
        <v>0.0017699115044247787</v>
      </c>
    </row>
    <row r="279" spans="1:15" ht="12.75">
      <c r="A279" s="425">
        <v>2</v>
      </c>
      <c r="B279" s="412">
        <v>3</v>
      </c>
      <c r="C279" s="412">
        <v>6</v>
      </c>
      <c r="D279" s="412">
        <v>1</v>
      </c>
      <c r="E279" s="412" t="s">
        <v>312</v>
      </c>
      <c r="F279" s="413" t="s">
        <v>210</v>
      </c>
      <c r="G279" s="39"/>
      <c r="H279" s="39"/>
      <c r="I279" s="39"/>
      <c r="J279" s="39"/>
      <c r="K279" s="39"/>
      <c r="L279" s="39"/>
      <c r="M279" s="39"/>
      <c r="N279" s="39"/>
      <c r="O279" s="49">
        <v>0</v>
      </c>
    </row>
    <row r="280" spans="1:15" ht="12.75">
      <c r="A280" s="408">
        <v>2</v>
      </c>
      <c r="B280" s="409">
        <v>3</v>
      </c>
      <c r="C280" s="409">
        <v>6</v>
      </c>
      <c r="D280" s="409">
        <v>2</v>
      </c>
      <c r="E280" s="409"/>
      <c r="F280" s="417" t="s">
        <v>211</v>
      </c>
      <c r="G280" s="39">
        <f aca="true" t="shared" si="33" ref="G280:L280">+G281+G282+G283</f>
        <v>0</v>
      </c>
      <c r="H280" s="39">
        <f t="shared" si="33"/>
        <v>0</v>
      </c>
      <c r="I280" s="39">
        <f t="shared" si="33"/>
        <v>0</v>
      </c>
      <c r="J280" s="39">
        <f t="shared" si="33"/>
        <v>0</v>
      </c>
      <c r="K280" s="39">
        <f t="shared" si="33"/>
        <v>0</v>
      </c>
      <c r="L280" s="39">
        <f t="shared" si="33"/>
        <v>0</v>
      </c>
      <c r="M280" s="40">
        <v>75000</v>
      </c>
      <c r="N280" s="40">
        <v>75000</v>
      </c>
      <c r="O280" s="57">
        <v>0.01327433628318584</v>
      </c>
    </row>
    <row r="281" spans="1:15" ht="12.75">
      <c r="A281" s="418">
        <v>2</v>
      </c>
      <c r="B281" s="412">
        <v>3</v>
      </c>
      <c r="C281" s="412">
        <v>6</v>
      </c>
      <c r="D281" s="412">
        <v>2</v>
      </c>
      <c r="E281" s="412" t="s">
        <v>305</v>
      </c>
      <c r="F281" s="413" t="s">
        <v>212</v>
      </c>
      <c r="G281" s="38"/>
      <c r="H281" s="38"/>
      <c r="I281" s="38"/>
      <c r="J281" s="38"/>
      <c r="K281" s="38"/>
      <c r="L281" s="38"/>
      <c r="M281" s="38">
        <v>50000</v>
      </c>
      <c r="N281" s="38">
        <v>50000</v>
      </c>
      <c r="O281" s="49">
        <v>0.008849557522123894</v>
      </c>
    </row>
    <row r="282" spans="1:15" ht="12.75">
      <c r="A282" s="418">
        <v>2</v>
      </c>
      <c r="B282" s="412">
        <v>3</v>
      </c>
      <c r="C282" s="412">
        <v>6</v>
      </c>
      <c r="D282" s="412">
        <v>2</v>
      </c>
      <c r="E282" s="412" t="s">
        <v>306</v>
      </c>
      <c r="F282" s="413" t="s">
        <v>213</v>
      </c>
      <c r="G282" s="38"/>
      <c r="H282" s="38"/>
      <c r="I282" s="38"/>
      <c r="J282" s="38"/>
      <c r="K282" s="38"/>
      <c r="L282" s="38"/>
      <c r="M282" s="38"/>
      <c r="N282" s="38"/>
      <c r="O282" s="49">
        <v>0</v>
      </c>
    </row>
    <row r="283" spans="1:15" ht="12.75">
      <c r="A283" s="418">
        <v>2</v>
      </c>
      <c r="B283" s="412">
        <v>3</v>
      </c>
      <c r="C283" s="412">
        <v>6</v>
      </c>
      <c r="D283" s="412">
        <v>2</v>
      </c>
      <c r="E283" s="412" t="s">
        <v>307</v>
      </c>
      <c r="F283" s="413" t="s">
        <v>214</v>
      </c>
      <c r="G283" s="39"/>
      <c r="H283" s="39"/>
      <c r="I283" s="39"/>
      <c r="J283" s="39"/>
      <c r="K283" s="39"/>
      <c r="L283" s="39"/>
      <c r="M283" s="39">
        <v>25000</v>
      </c>
      <c r="N283" s="39">
        <v>25000</v>
      </c>
      <c r="O283" s="49">
        <v>0.004424778761061947</v>
      </c>
    </row>
    <row r="284" spans="1:15" ht="12.75">
      <c r="A284" s="408">
        <v>2</v>
      </c>
      <c r="B284" s="409">
        <v>3</v>
      </c>
      <c r="C284" s="409">
        <v>6</v>
      </c>
      <c r="D284" s="409">
        <v>3</v>
      </c>
      <c r="E284" s="409"/>
      <c r="F284" s="417" t="s">
        <v>215</v>
      </c>
      <c r="G284" s="39">
        <f aca="true" t="shared" si="34" ref="G284:L284">+G285+G286+G287+G288+G289+G290</f>
        <v>0</v>
      </c>
      <c r="H284" s="39">
        <f t="shared" si="34"/>
        <v>0</v>
      </c>
      <c r="I284" s="39">
        <f t="shared" si="34"/>
        <v>0</v>
      </c>
      <c r="J284" s="39">
        <f t="shared" si="34"/>
        <v>0</v>
      </c>
      <c r="K284" s="39">
        <f t="shared" si="34"/>
        <v>0</v>
      </c>
      <c r="L284" s="39">
        <f t="shared" si="34"/>
        <v>0</v>
      </c>
      <c r="M284" s="40">
        <v>65000</v>
      </c>
      <c r="N284" s="40">
        <v>65000</v>
      </c>
      <c r="O284" s="57">
        <v>0.011504424778761062</v>
      </c>
    </row>
    <row r="285" spans="1:15" ht="12.75">
      <c r="A285" s="418">
        <v>2</v>
      </c>
      <c r="B285" s="412">
        <v>3</v>
      </c>
      <c r="C285" s="412">
        <v>6</v>
      </c>
      <c r="D285" s="412">
        <v>3</v>
      </c>
      <c r="E285" s="412" t="s">
        <v>305</v>
      </c>
      <c r="F285" s="413" t="s">
        <v>216</v>
      </c>
      <c r="G285" s="38"/>
      <c r="H285" s="38"/>
      <c r="I285" s="38"/>
      <c r="J285" s="38"/>
      <c r="K285" s="38"/>
      <c r="L285" s="38"/>
      <c r="M285" s="38"/>
      <c r="N285" s="38"/>
      <c r="O285" s="49">
        <v>0</v>
      </c>
    </row>
    <row r="286" spans="1:15" ht="12.75">
      <c r="A286" s="418">
        <v>2</v>
      </c>
      <c r="B286" s="412">
        <v>3</v>
      </c>
      <c r="C286" s="412">
        <v>6</v>
      </c>
      <c r="D286" s="412">
        <v>3</v>
      </c>
      <c r="E286" s="412" t="s">
        <v>306</v>
      </c>
      <c r="F286" s="413" t="s">
        <v>217</v>
      </c>
      <c r="G286" s="38"/>
      <c r="H286" s="38"/>
      <c r="I286" s="38"/>
      <c r="J286" s="38"/>
      <c r="K286" s="38"/>
      <c r="L286" s="38"/>
      <c r="M286" s="38"/>
      <c r="N286" s="38"/>
      <c r="O286" s="49">
        <v>0</v>
      </c>
    </row>
    <row r="287" spans="1:15" ht="12.75">
      <c r="A287" s="418">
        <v>2</v>
      </c>
      <c r="B287" s="412">
        <v>3</v>
      </c>
      <c r="C287" s="412">
        <v>6</v>
      </c>
      <c r="D287" s="412">
        <v>3</v>
      </c>
      <c r="E287" s="412" t="s">
        <v>307</v>
      </c>
      <c r="F287" s="413" t="s">
        <v>218</v>
      </c>
      <c r="G287" s="38"/>
      <c r="H287" s="38"/>
      <c r="I287" s="38"/>
      <c r="J287" s="38"/>
      <c r="K287" s="38"/>
      <c r="L287" s="38"/>
      <c r="M287" s="38">
        <v>50000</v>
      </c>
      <c r="N287" s="38">
        <v>50000</v>
      </c>
      <c r="O287" s="49">
        <v>0.008849557522123894</v>
      </c>
    </row>
    <row r="288" spans="1:15" ht="12.75">
      <c r="A288" s="418">
        <v>2</v>
      </c>
      <c r="B288" s="412">
        <v>3</v>
      </c>
      <c r="C288" s="412">
        <v>6</v>
      </c>
      <c r="D288" s="412">
        <v>3</v>
      </c>
      <c r="E288" s="412" t="s">
        <v>308</v>
      </c>
      <c r="F288" s="428" t="s">
        <v>219</v>
      </c>
      <c r="G288" s="38"/>
      <c r="H288" s="38"/>
      <c r="I288" s="38"/>
      <c r="J288" s="38"/>
      <c r="K288" s="38"/>
      <c r="L288" s="38"/>
      <c r="M288" s="38">
        <v>10000</v>
      </c>
      <c r="N288" s="38">
        <v>10000</v>
      </c>
      <c r="O288" s="49">
        <v>0.0017699115044247787</v>
      </c>
    </row>
    <row r="289" spans="1:15" ht="12.75">
      <c r="A289" s="418">
        <v>2</v>
      </c>
      <c r="B289" s="412">
        <v>3</v>
      </c>
      <c r="C289" s="412">
        <v>6</v>
      </c>
      <c r="D289" s="412">
        <v>3</v>
      </c>
      <c r="E289" s="412" t="s">
        <v>312</v>
      </c>
      <c r="F289" s="413" t="s">
        <v>220</v>
      </c>
      <c r="G289" s="38"/>
      <c r="H289" s="38"/>
      <c r="I289" s="38"/>
      <c r="J289" s="38"/>
      <c r="K289" s="38"/>
      <c r="L289" s="38"/>
      <c r="M289" s="38">
        <v>5000</v>
      </c>
      <c r="N289" s="38">
        <v>5000</v>
      </c>
      <c r="O289" s="49">
        <v>0.0008849557522123894</v>
      </c>
    </row>
    <row r="290" spans="1:15" ht="12.75">
      <c r="A290" s="418">
        <v>2</v>
      </c>
      <c r="B290" s="412">
        <v>3</v>
      </c>
      <c r="C290" s="412">
        <v>6</v>
      </c>
      <c r="D290" s="412">
        <v>3</v>
      </c>
      <c r="E290" s="412" t="s">
        <v>350</v>
      </c>
      <c r="F290" s="413" t="s">
        <v>221</v>
      </c>
      <c r="G290" s="39"/>
      <c r="H290" s="39"/>
      <c r="I290" s="39"/>
      <c r="J290" s="39"/>
      <c r="K290" s="39"/>
      <c r="L290" s="39"/>
      <c r="M290" s="39"/>
      <c r="N290" s="39"/>
      <c r="O290" s="49">
        <v>0</v>
      </c>
    </row>
    <row r="291" spans="1:15" ht="12.75">
      <c r="A291" s="408">
        <v>2</v>
      </c>
      <c r="B291" s="409">
        <v>3</v>
      </c>
      <c r="C291" s="409">
        <v>6</v>
      </c>
      <c r="D291" s="409">
        <v>4</v>
      </c>
      <c r="E291" s="409"/>
      <c r="F291" s="417" t="s">
        <v>35</v>
      </c>
      <c r="G291" s="39">
        <f aca="true" t="shared" si="35" ref="G291:L291">+G292+G293+G294+G295+G296+G297+G298</f>
        <v>0</v>
      </c>
      <c r="H291" s="39">
        <f t="shared" si="35"/>
        <v>0</v>
      </c>
      <c r="I291" s="39">
        <f t="shared" si="35"/>
        <v>0</v>
      </c>
      <c r="J291" s="39">
        <f t="shared" si="35"/>
        <v>0</v>
      </c>
      <c r="K291" s="39">
        <f t="shared" si="35"/>
        <v>0</v>
      </c>
      <c r="L291" s="39">
        <f t="shared" si="35"/>
        <v>0</v>
      </c>
      <c r="M291" s="40">
        <v>10000</v>
      </c>
      <c r="N291" s="40">
        <v>10000</v>
      </c>
      <c r="O291" s="57">
        <v>0.0017699115044247787</v>
      </c>
    </row>
    <row r="292" spans="1:15" ht="12.75">
      <c r="A292" s="418">
        <v>2</v>
      </c>
      <c r="B292" s="412">
        <v>3</v>
      </c>
      <c r="C292" s="412">
        <v>6</v>
      </c>
      <c r="D292" s="412">
        <v>4</v>
      </c>
      <c r="E292" s="412" t="s">
        <v>305</v>
      </c>
      <c r="F292" s="413" t="s">
        <v>222</v>
      </c>
      <c r="G292" s="38"/>
      <c r="H292" s="38"/>
      <c r="I292" s="38"/>
      <c r="J292" s="38"/>
      <c r="K292" s="38"/>
      <c r="L292" s="38"/>
      <c r="M292" s="38"/>
      <c r="N292" s="38"/>
      <c r="O292" s="49">
        <v>0</v>
      </c>
    </row>
    <row r="293" spans="1:15" ht="12.75">
      <c r="A293" s="418">
        <v>2</v>
      </c>
      <c r="B293" s="412">
        <v>3</v>
      </c>
      <c r="C293" s="412">
        <v>6</v>
      </c>
      <c r="D293" s="412">
        <v>4</v>
      </c>
      <c r="E293" s="412" t="s">
        <v>306</v>
      </c>
      <c r="F293" s="413" t="s">
        <v>223</v>
      </c>
      <c r="G293" s="38"/>
      <c r="H293" s="38"/>
      <c r="I293" s="38"/>
      <c r="J293" s="38"/>
      <c r="K293" s="38"/>
      <c r="L293" s="38"/>
      <c r="M293" s="38"/>
      <c r="N293" s="38"/>
      <c r="O293" s="49">
        <v>0</v>
      </c>
    </row>
    <row r="294" spans="1:15" ht="12.75">
      <c r="A294" s="418">
        <v>2</v>
      </c>
      <c r="B294" s="412">
        <v>3</v>
      </c>
      <c r="C294" s="412">
        <v>6</v>
      </c>
      <c r="D294" s="412">
        <v>4</v>
      </c>
      <c r="E294" s="412" t="s">
        <v>307</v>
      </c>
      <c r="F294" s="413" t="s">
        <v>224</v>
      </c>
      <c r="G294" s="38"/>
      <c r="H294" s="38"/>
      <c r="I294" s="38"/>
      <c r="J294" s="38"/>
      <c r="K294" s="38"/>
      <c r="L294" s="38"/>
      <c r="M294" s="38"/>
      <c r="N294" s="38"/>
      <c r="O294" s="49">
        <v>0</v>
      </c>
    </row>
    <row r="295" spans="1:15" ht="12.75">
      <c r="A295" s="418">
        <v>2</v>
      </c>
      <c r="B295" s="412">
        <v>3</v>
      </c>
      <c r="C295" s="412">
        <v>6</v>
      </c>
      <c r="D295" s="412">
        <v>4</v>
      </c>
      <c r="E295" s="412" t="s">
        <v>308</v>
      </c>
      <c r="F295" s="413" t="s">
        <v>225</v>
      </c>
      <c r="G295" s="38"/>
      <c r="H295" s="38"/>
      <c r="I295" s="38"/>
      <c r="J295" s="38"/>
      <c r="K295" s="38"/>
      <c r="L295" s="38"/>
      <c r="M295" s="38"/>
      <c r="N295" s="38"/>
      <c r="O295" s="49">
        <v>0</v>
      </c>
    </row>
    <row r="296" spans="1:15" ht="12.75">
      <c r="A296" s="418">
        <v>2</v>
      </c>
      <c r="B296" s="412">
        <v>3</v>
      </c>
      <c r="C296" s="412">
        <v>6</v>
      </c>
      <c r="D296" s="412">
        <v>4</v>
      </c>
      <c r="E296" s="412" t="s">
        <v>312</v>
      </c>
      <c r="F296" s="413" t="s">
        <v>226</v>
      </c>
      <c r="G296" s="38"/>
      <c r="H296" s="38"/>
      <c r="I296" s="38"/>
      <c r="J296" s="38"/>
      <c r="K296" s="38"/>
      <c r="L296" s="38"/>
      <c r="M296" s="38"/>
      <c r="N296" s="38"/>
      <c r="O296" s="49">
        <v>0</v>
      </c>
    </row>
    <row r="297" spans="1:15" ht="12.75">
      <c r="A297" s="418">
        <v>2</v>
      </c>
      <c r="B297" s="412">
        <v>3</v>
      </c>
      <c r="C297" s="412">
        <v>6</v>
      </c>
      <c r="D297" s="412">
        <v>4</v>
      </c>
      <c r="E297" s="412" t="s">
        <v>350</v>
      </c>
      <c r="F297" s="413" t="s">
        <v>227</v>
      </c>
      <c r="G297" s="38"/>
      <c r="H297" s="38"/>
      <c r="I297" s="38"/>
      <c r="J297" s="38"/>
      <c r="K297" s="38"/>
      <c r="L297" s="38"/>
      <c r="M297" s="38">
        <v>10000</v>
      </c>
      <c r="N297" s="38">
        <v>10000</v>
      </c>
      <c r="O297" s="49">
        <v>0.0017699115044247787</v>
      </c>
    </row>
    <row r="298" spans="1:15" ht="12.75">
      <c r="A298" s="418">
        <v>2</v>
      </c>
      <c r="B298" s="412">
        <v>3</v>
      </c>
      <c r="C298" s="412">
        <v>6</v>
      </c>
      <c r="D298" s="412">
        <v>4</v>
      </c>
      <c r="E298" s="412" t="s">
        <v>352</v>
      </c>
      <c r="F298" s="413" t="s">
        <v>228</v>
      </c>
      <c r="G298" s="39"/>
      <c r="H298" s="39"/>
      <c r="I298" s="39"/>
      <c r="J298" s="39"/>
      <c r="K298" s="39"/>
      <c r="L298" s="39"/>
      <c r="M298" s="39"/>
      <c r="N298" s="39"/>
      <c r="O298" s="49">
        <v>0</v>
      </c>
    </row>
    <row r="299" spans="1:15" ht="12.75">
      <c r="A299" s="408">
        <v>2</v>
      </c>
      <c r="B299" s="409">
        <v>3</v>
      </c>
      <c r="C299" s="409">
        <v>6</v>
      </c>
      <c r="D299" s="409">
        <v>9</v>
      </c>
      <c r="E299" s="409"/>
      <c r="F299" s="417" t="s">
        <v>229</v>
      </c>
      <c r="G299" s="39">
        <f aca="true" t="shared" si="36" ref="G299:L299">+G300</f>
        <v>0</v>
      </c>
      <c r="H299" s="39">
        <f t="shared" si="36"/>
        <v>0</v>
      </c>
      <c r="I299" s="39">
        <f t="shared" si="36"/>
        <v>0</v>
      </c>
      <c r="J299" s="39">
        <f t="shared" si="36"/>
        <v>0</v>
      </c>
      <c r="K299" s="39">
        <f t="shared" si="36"/>
        <v>0</v>
      </c>
      <c r="L299" s="39">
        <f t="shared" si="36"/>
        <v>0</v>
      </c>
      <c r="M299" s="40">
        <v>0</v>
      </c>
      <c r="N299" s="40">
        <v>0</v>
      </c>
      <c r="O299" s="57">
        <v>0</v>
      </c>
    </row>
    <row r="300" spans="1:15" ht="12.75">
      <c r="A300" s="418">
        <v>2</v>
      </c>
      <c r="B300" s="412">
        <v>3</v>
      </c>
      <c r="C300" s="412">
        <v>6</v>
      </c>
      <c r="D300" s="412">
        <v>9</v>
      </c>
      <c r="E300" s="412" t="s">
        <v>305</v>
      </c>
      <c r="F300" s="413" t="s">
        <v>229</v>
      </c>
      <c r="G300" s="39"/>
      <c r="H300" s="39"/>
      <c r="I300" s="39"/>
      <c r="J300" s="39"/>
      <c r="K300" s="39"/>
      <c r="L300" s="39"/>
      <c r="M300" s="39"/>
      <c r="N300" s="39"/>
      <c r="O300" s="49">
        <v>0</v>
      </c>
    </row>
    <row r="301" spans="1:15" ht="12.75">
      <c r="A301" s="405">
        <v>2</v>
      </c>
      <c r="B301" s="406">
        <v>3</v>
      </c>
      <c r="C301" s="406">
        <v>7</v>
      </c>
      <c r="D301" s="406"/>
      <c r="E301" s="406"/>
      <c r="F301" s="407" t="s">
        <v>382</v>
      </c>
      <c r="G301" s="45">
        <f aca="true" t="shared" si="37" ref="G301:L301">SUM(G302+G310)</f>
        <v>0</v>
      </c>
      <c r="H301" s="45">
        <f t="shared" si="37"/>
        <v>0</v>
      </c>
      <c r="I301" s="45">
        <f t="shared" si="37"/>
        <v>0</v>
      </c>
      <c r="J301" s="45">
        <f t="shared" si="37"/>
        <v>4500000</v>
      </c>
      <c r="K301" s="45">
        <f t="shared" si="37"/>
        <v>4500000</v>
      </c>
      <c r="L301" s="45">
        <f t="shared" si="37"/>
        <v>0</v>
      </c>
      <c r="M301" s="45">
        <f>SUM(M302+M310)</f>
        <v>5725000</v>
      </c>
      <c r="N301" s="45">
        <v>14725000</v>
      </c>
      <c r="O301" s="55">
        <v>2.272212389380531</v>
      </c>
    </row>
    <row r="302" spans="1:15" ht="12.75">
      <c r="A302" s="408">
        <v>2</v>
      </c>
      <c r="B302" s="409">
        <v>3</v>
      </c>
      <c r="C302" s="409">
        <v>7</v>
      </c>
      <c r="D302" s="409">
        <v>1</v>
      </c>
      <c r="E302" s="409"/>
      <c r="F302" s="417" t="s">
        <v>230</v>
      </c>
      <c r="G302" s="39">
        <f aca="true" t="shared" si="38" ref="G302:L302">+G303+G304+G305+G306+G307+G308+G309</f>
        <v>0</v>
      </c>
      <c r="H302" s="39">
        <f t="shared" si="38"/>
        <v>0</v>
      </c>
      <c r="I302" s="39">
        <f t="shared" si="38"/>
        <v>0</v>
      </c>
      <c r="J302" s="39">
        <f t="shared" si="38"/>
        <v>0</v>
      </c>
      <c r="K302" s="39">
        <f t="shared" si="38"/>
        <v>0</v>
      </c>
      <c r="L302" s="39">
        <f t="shared" si="38"/>
        <v>0</v>
      </c>
      <c r="M302" s="40">
        <f>SUM(M303:M309)</f>
        <v>5600000</v>
      </c>
      <c r="N302" s="40">
        <v>5600000</v>
      </c>
      <c r="O302" s="57">
        <v>0.8153982300884957</v>
      </c>
    </row>
    <row r="303" spans="1:15" ht="12.75">
      <c r="A303" s="418">
        <v>2</v>
      </c>
      <c r="B303" s="412">
        <v>3</v>
      </c>
      <c r="C303" s="412">
        <v>7</v>
      </c>
      <c r="D303" s="412">
        <v>1</v>
      </c>
      <c r="E303" s="412" t="s">
        <v>305</v>
      </c>
      <c r="F303" s="413" t="s">
        <v>231</v>
      </c>
      <c r="G303" s="38"/>
      <c r="H303" s="38"/>
      <c r="I303" s="38"/>
      <c r="J303" s="38"/>
      <c r="K303" s="38"/>
      <c r="L303" s="38"/>
      <c r="M303" s="38">
        <v>1680000</v>
      </c>
      <c r="N303" s="38">
        <v>1680000</v>
      </c>
      <c r="O303" s="49">
        <v>0.2973451327433628</v>
      </c>
    </row>
    <row r="304" spans="1:15" ht="12.75">
      <c r="A304" s="418">
        <v>2</v>
      </c>
      <c r="B304" s="412">
        <v>3</v>
      </c>
      <c r="C304" s="412">
        <v>7</v>
      </c>
      <c r="D304" s="412">
        <v>1</v>
      </c>
      <c r="E304" s="412" t="s">
        <v>306</v>
      </c>
      <c r="F304" s="413" t="s">
        <v>232</v>
      </c>
      <c r="G304" s="38"/>
      <c r="H304" s="38"/>
      <c r="I304" s="38"/>
      <c r="J304" s="38"/>
      <c r="K304" s="38"/>
      <c r="L304" s="38"/>
      <c r="M304" s="38">
        <v>2000000</v>
      </c>
      <c r="N304" s="38">
        <v>2000000</v>
      </c>
      <c r="O304" s="49">
        <v>0.2663716814159292</v>
      </c>
    </row>
    <row r="305" spans="1:15" ht="12.75">
      <c r="A305" s="418">
        <v>2</v>
      </c>
      <c r="B305" s="412">
        <v>3</v>
      </c>
      <c r="C305" s="412">
        <v>7</v>
      </c>
      <c r="D305" s="412">
        <v>1</v>
      </c>
      <c r="E305" s="412" t="s">
        <v>307</v>
      </c>
      <c r="F305" s="413" t="s">
        <v>233</v>
      </c>
      <c r="G305" s="38"/>
      <c r="H305" s="38"/>
      <c r="I305" s="38"/>
      <c r="J305" s="38"/>
      <c r="K305" s="38"/>
      <c r="L305" s="38"/>
      <c r="M305" s="38"/>
      <c r="N305" s="38"/>
      <c r="O305" s="49">
        <v>0</v>
      </c>
    </row>
    <row r="306" spans="1:15" ht="12.75">
      <c r="A306" s="425">
        <v>2</v>
      </c>
      <c r="B306" s="421">
        <v>3</v>
      </c>
      <c r="C306" s="421">
        <v>7</v>
      </c>
      <c r="D306" s="421">
        <v>1</v>
      </c>
      <c r="E306" s="421" t="s">
        <v>308</v>
      </c>
      <c r="F306" s="432" t="s">
        <v>234</v>
      </c>
      <c r="G306" s="51"/>
      <c r="H306" s="51"/>
      <c r="I306" s="51"/>
      <c r="J306" s="51"/>
      <c r="K306" s="51"/>
      <c r="L306" s="51"/>
      <c r="M306" s="38">
        <v>1800000</v>
      </c>
      <c r="N306" s="38">
        <v>1800000</v>
      </c>
      <c r="O306" s="52">
        <v>0.2304424778761062</v>
      </c>
    </row>
    <row r="307" spans="1:15" ht="12.75">
      <c r="A307" s="418">
        <v>2</v>
      </c>
      <c r="B307" s="412">
        <v>3</v>
      </c>
      <c r="C307" s="412">
        <v>7</v>
      </c>
      <c r="D307" s="412">
        <v>1</v>
      </c>
      <c r="E307" s="412" t="s">
        <v>312</v>
      </c>
      <c r="F307" s="413" t="s">
        <v>235</v>
      </c>
      <c r="G307" s="38"/>
      <c r="H307" s="38"/>
      <c r="I307" s="38"/>
      <c r="J307" s="38"/>
      <c r="K307" s="38"/>
      <c r="L307" s="38"/>
      <c r="M307" s="38"/>
      <c r="N307" s="38"/>
      <c r="O307" s="49">
        <v>0</v>
      </c>
    </row>
    <row r="308" spans="1:15" ht="12.75">
      <c r="A308" s="418">
        <v>2</v>
      </c>
      <c r="B308" s="412">
        <v>3</v>
      </c>
      <c r="C308" s="412">
        <v>7</v>
      </c>
      <c r="D308" s="412">
        <v>1</v>
      </c>
      <c r="E308" s="412" t="s">
        <v>350</v>
      </c>
      <c r="F308" s="413" t="s">
        <v>236</v>
      </c>
      <c r="G308" s="38"/>
      <c r="H308" s="38"/>
      <c r="I308" s="38"/>
      <c r="J308" s="38"/>
      <c r="K308" s="38"/>
      <c r="L308" s="38"/>
      <c r="M308" s="38">
        <v>120000</v>
      </c>
      <c r="N308" s="38">
        <v>120000</v>
      </c>
      <c r="O308" s="49">
        <v>0.021238938053097345</v>
      </c>
    </row>
    <row r="309" spans="1:15" ht="12.75">
      <c r="A309" s="418">
        <v>2</v>
      </c>
      <c r="B309" s="412">
        <v>3</v>
      </c>
      <c r="C309" s="412">
        <v>7</v>
      </c>
      <c r="D309" s="412">
        <v>1</v>
      </c>
      <c r="E309" s="412" t="s">
        <v>352</v>
      </c>
      <c r="F309" s="413" t="s">
        <v>383</v>
      </c>
      <c r="G309" s="39"/>
      <c r="H309" s="39"/>
      <c r="I309" s="39"/>
      <c r="J309" s="39"/>
      <c r="K309" s="39"/>
      <c r="L309" s="39"/>
      <c r="M309" s="39"/>
      <c r="N309" s="39"/>
      <c r="O309" s="49">
        <v>0</v>
      </c>
    </row>
    <row r="310" spans="1:15" ht="12.75">
      <c r="A310" s="408">
        <v>2</v>
      </c>
      <c r="B310" s="409">
        <v>3</v>
      </c>
      <c r="C310" s="409">
        <v>7</v>
      </c>
      <c r="D310" s="409">
        <v>2</v>
      </c>
      <c r="E310" s="409"/>
      <c r="F310" s="417" t="s">
        <v>237</v>
      </c>
      <c r="G310" s="39">
        <f aca="true" t="shared" si="39" ref="G310:L310">+G311+G312+G313+G314+G315+G316</f>
        <v>0</v>
      </c>
      <c r="H310" s="39">
        <f t="shared" si="39"/>
        <v>0</v>
      </c>
      <c r="I310" s="39">
        <f t="shared" si="39"/>
        <v>0</v>
      </c>
      <c r="J310" s="39">
        <f t="shared" si="39"/>
        <v>4500000</v>
      </c>
      <c r="K310" s="39">
        <f t="shared" si="39"/>
        <v>4500000</v>
      </c>
      <c r="L310" s="39">
        <f t="shared" si="39"/>
        <v>0</v>
      </c>
      <c r="M310" s="40">
        <f>SUM(M311:M316)</f>
        <v>125000</v>
      </c>
      <c r="N310" s="40">
        <v>9125000</v>
      </c>
      <c r="O310" s="57">
        <v>1.4568141592920354</v>
      </c>
    </row>
    <row r="311" spans="1:15" ht="12.75">
      <c r="A311" s="411">
        <v>2</v>
      </c>
      <c r="B311" s="412">
        <v>3</v>
      </c>
      <c r="C311" s="412">
        <v>7</v>
      </c>
      <c r="D311" s="412">
        <v>2</v>
      </c>
      <c r="E311" s="412" t="s">
        <v>305</v>
      </c>
      <c r="F311" s="413" t="s">
        <v>238</v>
      </c>
      <c r="G311" s="38"/>
      <c r="H311" s="38"/>
      <c r="I311" s="38"/>
      <c r="J311" s="38"/>
      <c r="K311" s="38"/>
      <c r="L311" s="38"/>
      <c r="M311" s="38"/>
      <c r="N311" s="38"/>
      <c r="O311" s="49">
        <v>0</v>
      </c>
    </row>
    <row r="312" spans="1:15" ht="12.75">
      <c r="A312" s="411">
        <v>2</v>
      </c>
      <c r="B312" s="412">
        <v>3</v>
      </c>
      <c r="C312" s="412">
        <v>7</v>
      </c>
      <c r="D312" s="412">
        <v>2</v>
      </c>
      <c r="E312" s="412" t="s">
        <v>306</v>
      </c>
      <c r="F312" s="413" t="s">
        <v>239</v>
      </c>
      <c r="G312" s="38"/>
      <c r="H312" s="38"/>
      <c r="I312" s="38"/>
      <c r="J312" s="38">
        <v>2750000</v>
      </c>
      <c r="K312" s="38">
        <v>2750000</v>
      </c>
      <c r="L312" s="38"/>
      <c r="M312" s="38"/>
      <c r="N312" s="38">
        <f>SUM(G312:M312)</f>
        <v>5500000</v>
      </c>
      <c r="O312" s="49">
        <v>0.531504424778761</v>
      </c>
    </row>
    <row r="313" spans="1:15" ht="12.75">
      <c r="A313" s="411">
        <v>2</v>
      </c>
      <c r="B313" s="412">
        <v>3</v>
      </c>
      <c r="C313" s="412">
        <v>7</v>
      </c>
      <c r="D313" s="412">
        <v>2</v>
      </c>
      <c r="E313" s="412" t="s">
        <v>307</v>
      </c>
      <c r="F313" s="413" t="s">
        <v>240</v>
      </c>
      <c r="G313" s="38"/>
      <c r="H313" s="38"/>
      <c r="I313" s="38"/>
      <c r="J313" s="38">
        <v>1750000</v>
      </c>
      <c r="K313" s="38">
        <v>1750000</v>
      </c>
      <c r="L313" s="38"/>
      <c r="M313" s="38"/>
      <c r="N313" s="38">
        <f>SUM(G313:M313)</f>
        <v>3500000</v>
      </c>
      <c r="O313" s="49">
        <v>0.9031858407079646</v>
      </c>
    </row>
    <row r="314" spans="1:15" ht="12.75">
      <c r="A314" s="411">
        <v>2</v>
      </c>
      <c r="B314" s="412">
        <v>3</v>
      </c>
      <c r="C314" s="412">
        <v>7</v>
      </c>
      <c r="D314" s="412">
        <v>2</v>
      </c>
      <c r="E314" s="412" t="s">
        <v>308</v>
      </c>
      <c r="F314" s="413" t="s">
        <v>241</v>
      </c>
      <c r="G314" s="38"/>
      <c r="H314" s="38"/>
      <c r="I314" s="38"/>
      <c r="J314" s="38"/>
      <c r="K314" s="38"/>
      <c r="L314" s="38"/>
      <c r="M314" s="38"/>
      <c r="N314" s="38"/>
      <c r="O314" s="49">
        <v>0</v>
      </c>
    </row>
    <row r="315" spans="1:15" ht="12.75">
      <c r="A315" s="411">
        <v>2</v>
      </c>
      <c r="B315" s="412">
        <v>3</v>
      </c>
      <c r="C315" s="412">
        <v>7</v>
      </c>
      <c r="D315" s="412">
        <v>2</v>
      </c>
      <c r="E315" s="412" t="s">
        <v>312</v>
      </c>
      <c r="F315" s="413" t="s">
        <v>242</v>
      </c>
      <c r="G315" s="39"/>
      <c r="H315" s="39"/>
      <c r="I315" s="39"/>
      <c r="J315" s="39"/>
      <c r="K315" s="39"/>
      <c r="L315" s="39"/>
      <c r="M315" s="39"/>
      <c r="N315" s="39"/>
      <c r="O315" s="49">
        <v>0</v>
      </c>
    </row>
    <row r="316" spans="1:15" ht="12.75">
      <c r="A316" s="428">
        <v>2</v>
      </c>
      <c r="B316" s="428">
        <v>3</v>
      </c>
      <c r="C316" s="428">
        <v>7</v>
      </c>
      <c r="D316" s="428">
        <v>2</v>
      </c>
      <c r="E316" s="428" t="s">
        <v>350</v>
      </c>
      <c r="F316" s="414" t="s">
        <v>384</v>
      </c>
      <c r="G316" s="39"/>
      <c r="H316" s="39"/>
      <c r="I316" s="39"/>
      <c r="J316" s="39"/>
      <c r="K316" s="39"/>
      <c r="L316" s="39"/>
      <c r="M316" s="38">
        <v>125000</v>
      </c>
      <c r="N316" s="38">
        <v>125000</v>
      </c>
      <c r="O316" s="49">
        <v>0.022123893805309734</v>
      </c>
    </row>
    <row r="317" spans="1:15" ht="12.75">
      <c r="A317" s="405">
        <v>2</v>
      </c>
      <c r="B317" s="406">
        <v>3</v>
      </c>
      <c r="C317" s="406">
        <v>8</v>
      </c>
      <c r="D317" s="406"/>
      <c r="E317" s="406"/>
      <c r="F317" s="407" t="s">
        <v>385</v>
      </c>
      <c r="G317" s="268">
        <f aca="true" t="shared" si="40" ref="G317:L317">+G318+G320</f>
        <v>0</v>
      </c>
      <c r="H317" s="268">
        <f t="shared" si="40"/>
        <v>0</v>
      </c>
      <c r="I317" s="268">
        <f t="shared" si="40"/>
        <v>0</v>
      </c>
      <c r="J317" s="268">
        <f t="shared" si="40"/>
        <v>0</v>
      </c>
      <c r="K317" s="268">
        <f t="shared" si="40"/>
        <v>0</v>
      </c>
      <c r="L317" s="268">
        <f t="shared" si="40"/>
        <v>0</v>
      </c>
      <c r="M317" s="45">
        <v>0</v>
      </c>
      <c r="N317" s="45">
        <v>0</v>
      </c>
      <c r="O317" s="55">
        <v>0</v>
      </c>
    </row>
    <row r="318" spans="1:15" ht="12.75">
      <c r="A318" s="430">
        <v>2</v>
      </c>
      <c r="B318" s="430">
        <v>3</v>
      </c>
      <c r="C318" s="430">
        <v>8</v>
      </c>
      <c r="D318" s="430">
        <v>1</v>
      </c>
      <c r="E318" s="430"/>
      <c r="F318" s="410" t="s">
        <v>386</v>
      </c>
      <c r="G318" s="39">
        <f aca="true" t="shared" si="41" ref="G318:L318">+G319</f>
        <v>0</v>
      </c>
      <c r="H318" s="39">
        <f t="shared" si="41"/>
        <v>0</v>
      </c>
      <c r="I318" s="39">
        <f t="shared" si="41"/>
        <v>0</v>
      </c>
      <c r="J318" s="39">
        <f t="shared" si="41"/>
        <v>0</v>
      </c>
      <c r="K318" s="39">
        <f t="shared" si="41"/>
        <v>0</v>
      </c>
      <c r="L318" s="39">
        <f t="shared" si="41"/>
        <v>0</v>
      </c>
      <c r="M318" s="43">
        <v>0</v>
      </c>
      <c r="N318" s="43">
        <v>0</v>
      </c>
      <c r="O318" s="56">
        <v>0</v>
      </c>
    </row>
    <row r="319" spans="1:15" ht="12.75">
      <c r="A319" s="428">
        <v>2</v>
      </c>
      <c r="B319" s="428">
        <v>3</v>
      </c>
      <c r="C319" s="428">
        <v>8</v>
      </c>
      <c r="D319" s="428">
        <v>1</v>
      </c>
      <c r="E319" s="428" t="s">
        <v>305</v>
      </c>
      <c r="F319" s="414" t="s">
        <v>386</v>
      </c>
      <c r="G319" s="39"/>
      <c r="H319" s="39"/>
      <c r="I319" s="39"/>
      <c r="J319" s="39"/>
      <c r="K319" s="39"/>
      <c r="L319" s="39"/>
      <c r="M319" s="39"/>
      <c r="N319" s="39"/>
      <c r="O319" s="49">
        <v>0</v>
      </c>
    </row>
    <row r="320" spans="1:15" ht="12.75">
      <c r="A320" s="430">
        <v>2</v>
      </c>
      <c r="B320" s="430">
        <v>3</v>
      </c>
      <c r="C320" s="430">
        <v>8</v>
      </c>
      <c r="D320" s="430">
        <v>2</v>
      </c>
      <c r="E320" s="430"/>
      <c r="F320" s="410" t="s">
        <v>387</v>
      </c>
      <c r="G320" s="39">
        <f aca="true" t="shared" si="42" ref="G320:L320">+G321</f>
        <v>0</v>
      </c>
      <c r="H320" s="39">
        <f t="shared" si="42"/>
        <v>0</v>
      </c>
      <c r="I320" s="39">
        <f t="shared" si="42"/>
        <v>0</v>
      </c>
      <c r="J320" s="39">
        <f t="shared" si="42"/>
        <v>0</v>
      </c>
      <c r="K320" s="39">
        <f t="shared" si="42"/>
        <v>0</v>
      </c>
      <c r="L320" s="39">
        <f t="shared" si="42"/>
        <v>0</v>
      </c>
      <c r="M320" s="43">
        <v>0</v>
      </c>
      <c r="N320" s="43">
        <v>0</v>
      </c>
      <c r="O320" s="56">
        <v>0</v>
      </c>
    </row>
    <row r="321" spans="1:15" ht="12.75">
      <c r="A321" s="428">
        <v>2</v>
      </c>
      <c r="B321" s="428">
        <v>3</v>
      </c>
      <c r="C321" s="428">
        <v>8</v>
      </c>
      <c r="D321" s="428">
        <v>2</v>
      </c>
      <c r="E321" s="428" t="s">
        <v>305</v>
      </c>
      <c r="F321" s="414" t="s">
        <v>387</v>
      </c>
      <c r="G321" s="39"/>
      <c r="H321" s="39"/>
      <c r="I321" s="39"/>
      <c r="J321" s="39"/>
      <c r="K321" s="39"/>
      <c r="L321" s="39"/>
      <c r="M321" s="39"/>
      <c r="N321" s="39"/>
      <c r="O321" s="49">
        <v>0</v>
      </c>
    </row>
    <row r="322" spans="1:15" ht="12.75">
      <c r="A322" s="405">
        <v>2</v>
      </c>
      <c r="B322" s="406">
        <v>3</v>
      </c>
      <c r="C322" s="406">
        <v>9</v>
      </c>
      <c r="D322" s="406"/>
      <c r="E322" s="406"/>
      <c r="F322" s="407" t="s">
        <v>36</v>
      </c>
      <c r="G322" s="268">
        <f aca="true" t="shared" si="43" ref="G322:L322">+G323+G325+G327+G329+G331+G333+G335+G337+G339</f>
        <v>4475000</v>
      </c>
      <c r="H322" s="268">
        <f t="shared" si="43"/>
        <v>4475000</v>
      </c>
      <c r="I322" s="268">
        <f t="shared" si="43"/>
        <v>4475000</v>
      </c>
      <c r="J322" s="268">
        <f t="shared" si="43"/>
        <v>4475000</v>
      </c>
      <c r="K322" s="268">
        <f t="shared" si="43"/>
        <v>4475000</v>
      </c>
      <c r="L322" s="268">
        <f t="shared" si="43"/>
        <v>0</v>
      </c>
      <c r="M322" s="45">
        <f>SUM(M323+M325+M327+M329+M331+M333+M335+M337+M339)</f>
        <v>3550000</v>
      </c>
      <c r="N322" s="45">
        <f>SUM(N323+N325+N327+N331+N337+N339)</f>
        <v>25925000</v>
      </c>
      <c r="O322" s="55">
        <v>3.8008849557522124</v>
      </c>
    </row>
    <row r="323" spans="1:15" ht="12.75">
      <c r="A323" s="408">
        <v>2</v>
      </c>
      <c r="B323" s="409">
        <v>3</v>
      </c>
      <c r="C323" s="409">
        <v>9</v>
      </c>
      <c r="D323" s="409">
        <v>1</v>
      </c>
      <c r="E323" s="409"/>
      <c r="F323" s="417" t="s">
        <v>243</v>
      </c>
      <c r="G323" s="39">
        <f aca="true" t="shared" si="44" ref="G323:L323">+G324</f>
        <v>0</v>
      </c>
      <c r="H323" s="39">
        <f t="shared" si="44"/>
        <v>0</v>
      </c>
      <c r="I323" s="39">
        <f t="shared" si="44"/>
        <v>0</v>
      </c>
      <c r="J323" s="39">
        <f t="shared" si="44"/>
        <v>0</v>
      </c>
      <c r="K323" s="39">
        <f t="shared" si="44"/>
        <v>0</v>
      </c>
      <c r="L323" s="39">
        <f t="shared" si="44"/>
        <v>0</v>
      </c>
      <c r="M323" s="40">
        <f>+M324</f>
        <v>1500000</v>
      </c>
      <c r="N323" s="40">
        <v>1500000</v>
      </c>
      <c r="O323" s="57">
        <v>0.17699115044247787</v>
      </c>
    </row>
    <row r="324" spans="1:15" ht="12.75">
      <c r="A324" s="418">
        <v>2</v>
      </c>
      <c r="B324" s="412">
        <v>3</v>
      </c>
      <c r="C324" s="412">
        <v>9</v>
      </c>
      <c r="D324" s="412">
        <v>1</v>
      </c>
      <c r="E324" s="412" t="s">
        <v>305</v>
      </c>
      <c r="F324" s="413" t="s">
        <v>243</v>
      </c>
      <c r="G324" s="38"/>
      <c r="H324" s="38"/>
      <c r="I324" s="38"/>
      <c r="J324" s="38"/>
      <c r="K324" s="38"/>
      <c r="L324" s="38"/>
      <c r="M324" s="38">
        <v>1500000</v>
      </c>
      <c r="N324" s="38">
        <v>1500000</v>
      </c>
      <c r="O324" s="49">
        <v>0.17699115044247787</v>
      </c>
    </row>
    <row r="325" spans="1:15" ht="12.75">
      <c r="A325" s="408">
        <v>2</v>
      </c>
      <c r="B325" s="409">
        <v>3</v>
      </c>
      <c r="C325" s="409">
        <v>9</v>
      </c>
      <c r="D325" s="409">
        <v>2</v>
      </c>
      <c r="E325" s="409"/>
      <c r="F325" s="417" t="s">
        <v>244</v>
      </c>
      <c r="G325" s="39">
        <f aca="true" t="shared" si="45" ref="G325:L325">+G326</f>
        <v>0</v>
      </c>
      <c r="H325" s="39">
        <f t="shared" si="45"/>
        <v>0</v>
      </c>
      <c r="I325" s="39">
        <f t="shared" si="45"/>
        <v>0</v>
      </c>
      <c r="J325" s="39">
        <f t="shared" si="45"/>
        <v>0</v>
      </c>
      <c r="K325" s="39">
        <f t="shared" si="45"/>
        <v>0</v>
      </c>
      <c r="L325" s="39">
        <f t="shared" si="45"/>
        <v>0</v>
      </c>
      <c r="M325" s="40">
        <f>+M326</f>
        <v>1600000</v>
      </c>
      <c r="N325" s="40">
        <v>1600000</v>
      </c>
      <c r="O325" s="57">
        <v>0.017699115044247787</v>
      </c>
    </row>
    <row r="326" spans="1:15" ht="12.75">
      <c r="A326" s="418">
        <v>2</v>
      </c>
      <c r="B326" s="412">
        <v>3</v>
      </c>
      <c r="C326" s="412">
        <v>9</v>
      </c>
      <c r="D326" s="412">
        <v>2</v>
      </c>
      <c r="E326" s="412" t="s">
        <v>305</v>
      </c>
      <c r="F326" s="413" t="s">
        <v>244</v>
      </c>
      <c r="G326" s="38"/>
      <c r="H326" s="38"/>
      <c r="I326" s="38"/>
      <c r="J326" s="38"/>
      <c r="K326" s="38"/>
      <c r="L326" s="38"/>
      <c r="M326" s="38">
        <v>1600000</v>
      </c>
      <c r="N326" s="38">
        <v>1600000</v>
      </c>
      <c r="O326" s="49">
        <v>0.017699115044247787</v>
      </c>
    </row>
    <row r="327" spans="1:15" ht="12.75">
      <c r="A327" s="408">
        <v>2</v>
      </c>
      <c r="B327" s="409">
        <v>3</v>
      </c>
      <c r="C327" s="409">
        <v>9</v>
      </c>
      <c r="D327" s="409">
        <v>3</v>
      </c>
      <c r="E327" s="409"/>
      <c r="F327" s="417" t="s">
        <v>388</v>
      </c>
      <c r="G327" s="39">
        <f aca="true" t="shared" si="46" ref="G327:L327">+G328</f>
        <v>4475000</v>
      </c>
      <c r="H327" s="39">
        <f t="shared" si="46"/>
        <v>4475000</v>
      </c>
      <c r="I327" s="39">
        <f t="shared" si="46"/>
        <v>4475000</v>
      </c>
      <c r="J327" s="39">
        <f t="shared" si="46"/>
        <v>4475000</v>
      </c>
      <c r="K327" s="39">
        <f t="shared" si="46"/>
        <v>4475000</v>
      </c>
      <c r="L327" s="39">
        <f t="shared" si="46"/>
        <v>0</v>
      </c>
      <c r="M327" s="40">
        <v>0</v>
      </c>
      <c r="N327" s="40">
        <f>SUM(G327:K327)</f>
        <v>22375000</v>
      </c>
      <c r="O327" s="57">
        <v>3.5398230088495577</v>
      </c>
    </row>
    <row r="328" spans="1:15" ht="12.75">
      <c r="A328" s="418">
        <v>2</v>
      </c>
      <c r="B328" s="412">
        <v>3</v>
      </c>
      <c r="C328" s="412">
        <v>9</v>
      </c>
      <c r="D328" s="412">
        <v>3</v>
      </c>
      <c r="E328" s="412" t="s">
        <v>305</v>
      </c>
      <c r="F328" s="413" t="s">
        <v>388</v>
      </c>
      <c r="G328" s="38">
        <v>4475000</v>
      </c>
      <c r="H328" s="38">
        <v>4475000</v>
      </c>
      <c r="I328" s="38">
        <v>4475000</v>
      </c>
      <c r="J328" s="38">
        <v>4475000</v>
      </c>
      <c r="K328" s="38">
        <v>4475000</v>
      </c>
      <c r="L328" s="38"/>
      <c r="M328" s="38"/>
      <c r="N328" s="38">
        <f>SUM(G328:M328)</f>
        <v>22375000</v>
      </c>
      <c r="O328" s="49">
        <v>3.5398230088495577</v>
      </c>
    </row>
    <row r="329" spans="1:15" ht="12.75">
      <c r="A329" s="408">
        <v>2</v>
      </c>
      <c r="B329" s="409">
        <v>3</v>
      </c>
      <c r="C329" s="409">
        <v>9</v>
      </c>
      <c r="D329" s="409">
        <v>4</v>
      </c>
      <c r="E329" s="409"/>
      <c r="F329" s="417" t="s">
        <v>245</v>
      </c>
      <c r="G329" s="39">
        <f aca="true" t="shared" si="47" ref="G329:L329">+G330</f>
        <v>0</v>
      </c>
      <c r="H329" s="39">
        <f t="shared" si="47"/>
        <v>0</v>
      </c>
      <c r="I329" s="39">
        <f t="shared" si="47"/>
        <v>0</v>
      </c>
      <c r="J329" s="39">
        <f t="shared" si="47"/>
        <v>0</v>
      </c>
      <c r="K329" s="39">
        <f t="shared" si="47"/>
        <v>0</v>
      </c>
      <c r="L329" s="39">
        <f t="shared" si="47"/>
        <v>0</v>
      </c>
      <c r="M329" s="40">
        <v>0</v>
      </c>
      <c r="N329" s="40">
        <v>0</v>
      </c>
      <c r="O329" s="57">
        <v>0</v>
      </c>
    </row>
    <row r="330" spans="1:15" ht="12.75">
      <c r="A330" s="418">
        <v>2</v>
      </c>
      <c r="B330" s="412">
        <v>3</v>
      </c>
      <c r="C330" s="412">
        <v>9</v>
      </c>
      <c r="D330" s="412">
        <v>4</v>
      </c>
      <c r="E330" s="412" t="s">
        <v>305</v>
      </c>
      <c r="F330" s="413" t="s">
        <v>245</v>
      </c>
      <c r="G330" s="39"/>
      <c r="H330" s="39"/>
      <c r="I330" s="39"/>
      <c r="J330" s="39"/>
      <c r="K330" s="39"/>
      <c r="L330" s="39"/>
      <c r="M330" s="39"/>
      <c r="N330" s="39"/>
      <c r="O330" s="49">
        <v>0</v>
      </c>
    </row>
    <row r="331" spans="1:15" ht="12.75">
      <c r="A331" s="408">
        <v>2</v>
      </c>
      <c r="B331" s="409">
        <v>3</v>
      </c>
      <c r="C331" s="409">
        <v>9</v>
      </c>
      <c r="D331" s="409">
        <v>5</v>
      </c>
      <c r="E331" s="409"/>
      <c r="F331" s="417" t="s">
        <v>246</v>
      </c>
      <c r="G331" s="39">
        <f aca="true" t="shared" si="48" ref="G331:L331">+G332</f>
        <v>0</v>
      </c>
      <c r="H331" s="39">
        <f t="shared" si="48"/>
        <v>0</v>
      </c>
      <c r="I331" s="39">
        <f t="shared" si="48"/>
        <v>0</v>
      </c>
      <c r="J331" s="39">
        <f t="shared" si="48"/>
        <v>0</v>
      </c>
      <c r="K331" s="39">
        <f t="shared" si="48"/>
        <v>0</v>
      </c>
      <c r="L331" s="39">
        <f t="shared" si="48"/>
        <v>0</v>
      </c>
      <c r="M331" s="40">
        <f>+M332</f>
        <v>25000</v>
      </c>
      <c r="N331" s="40">
        <v>25000</v>
      </c>
      <c r="O331" s="57">
        <v>0.004424778761061947</v>
      </c>
    </row>
    <row r="332" spans="1:15" ht="12.75">
      <c r="A332" s="418">
        <v>2</v>
      </c>
      <c r="B332" s="412">
        <v>3</v>
      </c>
      <c r="C332" s="412">
        <v>9</v>
      </c>
      <c r="D332" s="412">
        <v>5</v>
      </c>
      <c r="E332" s="412" t="s">
        <v>305</v>
      </c>
      <c r="F332" s="413" t="s">
        <v>246</v>
      </c>
      <c r="G332" s="39"/>
      <c r="H332" s="39"/>
      <c r="I332" s="39"/>
      <c r="J332" s="39"/>
      <c r="K332" s="39"/>
      <c r="L332" s="39"/>
      <c r="M332" s="39">
        <v>25000</v>
      </c>
      <c r="N332" s="39">
        <v>25000</v>
      </c>
      <c r="O332" s="49">
        <v>0.004424778761061947</v>
      </c>
    </row>
    <row r="333" spans="1:15" ht="12.75">
      <c r="A333" s="408">
        <v>2</v>
      </c>
      <c r="B333" s="409">
        <v>3</v>
      </c>
      <c r="C333" s="409">
        <v>9</v>
      </c>
      <c r="D333" s="409">
        <v>6</v>
      </c>
      <c r="E333" s="409"/>
      <c r="F333" s="417" t="s">
        <v>247</v>
      </c>
      <c r="G333" s="39">
        <f aca="true" t="shared" si="49" ref="G333:L333">+G334</f>
        <v>0</v>
      </c>
      <c r="H333" s="39">
        <f t="shared" si="49"/>
        <v>0</v>
      </c>
      <c r="I333" s="39">
        <f t="shared" si="49"/>
        <v>0</v>
      </c>
      <c r="J333" s="39">
        <f t="shared" si="49"/>
        <v>0</v>
      </c>
      <c r="K333" s="39">
        <f t="shared" si="49"/>
        <v>0</v>
      </c>
      <c r="L333" s="39">
        <f t="shared" si="49"/>
        <v>0</v>
      </c>
      <c r="M333" s="40">
        <v>0</v>
      </c>
      <c r="N333" s="40">
        <v>0</v>
      </c>
      <c r="O333" s="57">
        <v>0</v>
      </c>
    </row>
    <row r="334" spans="1:15" ht="12.75">
      <c r="A334" s="418">
        <v>2</v>
      </c>
      <c r="B334" s="412">
        <v>3</v>
      </c>
      <c r="C334" s="412">
        <v>9</v>
      </c>
      <c r="D334" s="412">
        <v>6</v>
      </c>
      <c r="E334" s="412" t="s">
        <v>305</v>
      </c>
      <c r="F334" s="413" t="s">
        <v>247</v>
      </c>
      <c r="G334" s="38"/>
      <c r="H334" s="38"/>
      <c r="I334" s="38"/>
      <c r="J334" s="38"/>
      <c r="K334" s="38"/>
      <c r="L334" s="38"/>
      <c r="M334" s="38"/>
      <c r="N334" s="38"/>
      <c r="O334" s="49">
        <v>0</v>
      </c>
    </row>
    <row r="335" spans="1:15" ht="12.75">
      <c r="A335" s="408">
        <v>2</v>
      </c>
      <c r="B335" s="409">
        <v>3</v>
      </c>
      <c r="C335" s="409">
        <v>9</v>
      </c>
      <c r="D335" s="409">
        <v>7</v>
      </c>
      <c r="E335" s="409"/>
      <c r="F335" s="417" t="s">
        <v>389</v>
      </c>
      <c r="G335" s="39">
        <f aca="true" t="shared" si="50" ref="G335:L335">+G336</f>
        <v>0</v>
      </c>
      <c r="H335" s="39">
        <f t="shared" si="50"/>
        <v>0</v>
      </c>
      <c r="I335" s="39">
        <f t="shared" si="50"/>
        <v>0</v>
      </c>
      <c r="J335" s="39">
        <f t="shared" si="50"/>
        <v>0</v>
      </c>
      <c r="K335" s="39">
        <f t="shared" si="50"/>
        <v>0</v>
      </c>
      <c r="L335" s="39">
        <f t="shared" si="50"/>
        <v>0</v>
      </c>
      <c r="M335" s="40">
        <v>0</v>
      </c>
      <c r="N335" s="40">
        <v>0</v>
      </c>
      <c r="O335" s="57">
        <v>0</v>
      </c>
    </row>
    <row r="336" spans="1:15" ht="12.75">
      <c r="A336" s="418">
        <v>2</v>
      </c>
      <c r="B336" s="412">
        <v>3</v>
      </c>
      <c r="C336" s="412">
        <v>9</v>
      </c>
      <c r="D336" s="412">
        <v>7</v>
      </c>
      <c r="E336" s="412" t="s">
        <v>305</v>
      </c>
      <c r="F336" s="413" t="s">
        <v>389</v>
      </c>
      <c r="G336" s="39"/>
      <c r="H336" s="39"/>
      <c r="I336" s="39"/>
      <c r="J336" s="39"/>
      <c r="K336" s="39"/>
      <c r="L336" s="39"/>
      <c r="M336" s="39"/>
      <c r="N336" s="39"/>
      <c r="O336" s="49">
        <v>0</v>
      </c>
    </row>
    <row r="337" spans="1:15" ht="12.75">
      <c r="A337" s="408">
        <v>2</v>
      </c>
      <c r="B337" s="409">
        <v>3</v>
      </c>
      <c r="C337" s="409">
        <v>9</v>
      </c>
      <c r="D337" s="409">
        <v>8</v>
      </c>
      <c r="E337" s="409"/>
      <c r="F337" s="417" t="s">
        <v>248</v>
      </c>
      <c r="G337" s="39">
        <f aca="true" t="shared" si="51" ref="G337:L337">+G338</f>
        <v>0</v>
      </c>
      <c r="H337" s="39">
        <f t="shared" si="51"/>
        <v>0</v>
      </c>
      <c r="I337" s="39">
        <f t="shared" si="51"/>
        <v>0</v>
      </c>
      <c r="J337" s="39">
        <f t="shared" si="51"/>
        <v>0</v>
      </c>
      <c r="K337" s="39">
        <f t="shared" si="51"/>
        <v>0</v>
      </c>
      <c r="L337" s="39">
        <f t="shared" si="51"/>
        <v>0</v>
      </c>
      <c r="M337" s="40">
        <f>+M338</f>
        <v>200000</v>
      </c>
      <c r="N337" s="40">
        <v>200000</v>
      </c>
      <c r="O337" s="57">
        <v>0.008849557522123894</v>
      </c>
    </row>
    <row r="338" spans="1:15" ht="12.75">
      <c r="A338" s="418">
        <v>2</v>
      </c>
      <c r="B338" s="412">
        <v>3</v>
      </c>
      <c r="C338" s="412">
        <v>9</v>
      </c>
      <c r="D338" s="412">
        <v>8</v>
      </c>
      <c r="E338" s="412" t="s">
        <v>305</v>
      </c>
      <c r="F338" s="413" t="s">
        <v>248</v>
      </c>
      <c r="G338" s="39"/>
      <c r="H338" s="39"/>
      <c r="I338" s="39"/>
      <c r="J338" s="39"/>
      <c r="K338" s="39"/>
      <c r="L338" s="39"/>
      <c r="M338" s="39">
        <v>200000</v>
      </c>
      <c r="N338" s="39">
        <v>200000</v>
      </c>
      <c r="O338" s="49">
        <v>0.008849557522123894</v>
      </c>
    </row>
    <row r="339" spans="1:15" ht="12.75">
      <c r="A339" s="408">
        <v>2</v>
      </c>
      <c r="B339" s="409">
        <v>3</v>
      </c>
      <c r="C339" s="409">
        <v>9</v>
      </c>
      <c r="D339" s="409">
        <v>9</v>
      </c>
      <c r="E339" s="409"/>
      <c r="F339" s="417" t="s">
        <v>249</v>
      </c>
      <c r="G339" s="39">
        <f aca="true" t="shared" si="52" ref="G339:L339">+G340</f>
        <v>0</v>
      </c>
      <c r="H339" s="39">
        <f t="shared" si="52"/>
        <v>0</v>
      </c>
      <c r="I339" s="39">
        <f t="shared" si="52"/>
        <v>0</v>
      </c>
      <c r="J339" s="39">
        <f t="shared" si="52"/>
        <v>0</v>
      </c>
      <c r="K339" s="39">
        <f t="shared" si="52"/>
        <v>0</v>
      </c>
      <c r="L339" s="39">
        <f t="shared" si="52"/>
        <v>0</v>
      </c>
      <c r="M339" s="40">
        <f>SUM(M340:M341)</f>
        <v>225000</v>
      </c>
      <c r="N339" s="40">
        <v>225000</v>
      </c>
      <c r="O339" s="57">
        <v>0.05309734513274337</v>
      </c>
    </row>
    <row r="340" spans="1:15" ht="12.75">
      <c r="A340" s="418">
        <v>2</v>
      </c>
      <c r="B340" s="412">
        <v>3</v>
      </c>
      <c r="C340" s="412">
        <v>9</v>
      </c>
      <c r="D340" s="412">
        <v>9</v>
      </c>
      <c r="E340" s="412" t="s">
        <v>305</v>
      </c>
      <c r="F340" s="413" t="s">
        <v>249</v>
      </c>
      <c r="G340" s="38"/>
      <c r="H340" s="38"/>
      <c r="I340" s="38"/>
      <c r="J340" s="38"/>
      <c r="K340" s="38"/>
      <c r="L340" s="38"/>
      <c r="M340" s="38">
        <v>100000</v>
      </c>
      <c r="N340" s="38">
        <v>100000</v>
      </c>
      <c r="O340" s="49">
        <v>0.05309734513274337</v>
      </c>
    </row>
    <row r="341" spans="1:15" ht="12.75">
      <c r="A341" s="411">
        <v>2</v>
      </c>
      <c r="B341" s="412">
        <v>3</v>
      </c>
      <c r="C341" s="412">
        <v>9</v>
      </c>
      <c r="D341" s="412">
        <v>9</v>
      </c>
      <c r="E341" s="412" t="s">
        <v>306</v>
      </c>
      <c r="F341" s="413" t="s">
        <v>1292</v>
      </c>
      <c r="G341"/>
      <c r="H341"/>
      <c r="I341"/>
      <c r="J341"/>
      <c r="K341"/>
      <c r="L341"/>
      <c r="M341" s="38">
        <v>125000</v>
      </c>
      <c r="N341" s="38">
        <v>125000</v>
      </c>
      <c r="O341" s="49"/>
    </row>
    <row r="342" spans="1:15" ht="12.75">
      <c r="A342" s="401">
        <v>2</v>
      </c>
      <c r="B342" s="402">
        <v>4</v>
      </c>
      <c r="C342" s="403"/>
      <c r="D342" s="403"/>
      <c r="E342" s="403"/>
      <c r="F342" s="404" t="s">
        <v>390</v>
      </c>
      <c r="G342" s="269">
        <f aca="true" t="shared" si="53" ref="G342:L342">+G343+G359+G370+G375+G384+G391</f>
        <v>0</v>
      </c>
      <c r="H342" s="269">
        <f t="shared" si="53"/>
        <v>0</v>
      </c>
      <c r="I342" s="269">
        <f t="shared" si="53"/>
        <v>0</v>
      </c>
      <c r="J342" s="269">
        <f t="shared" si="53"/>
        <v>0</v>
      </c>
      <c r="K342" s="269">
        <f t="shared" si="53"/>
        <v>0</v>
      </c>
      <c r="L342" s="269">
        <f t="shared" si="53"/>
        <v>0</v>
      </c>
      <c r="M342" s="46">
        <v>0</v>
      </c>
      <c r="N342" s="46">
        <v>0</v>
      </c>
      <c r="O342" s="54">
        <v>0</v>
      </c>
    </row>
    <row r="343" spans="1:15" ht="12.75">
      <c r="A343" s="405">
        <v>2</v>
      </c>
      <c r="B343" s="406">
        <v>4</v>
      </c>
      <c r="C343" s="406">
        <v>1</v>
      </c>
      <c r="D343" s="406"/>
      <c r="E343" s="406"/>
      <c r="F343" s="407" t="s">
        <v>391</v>
      </c>
      <c r="G343" s="268">
        <f aca="true" t="shared" si="54" ref="G343:L343">+G344+G348+G352+G355+G357</f>
        <v>0</v>
      </c>
      <c r="H343" s="268">
        <f t="shared" si="54"/>
        <v>0</v>
      </c>
      <c r="I343" s="268">
        <f t="shared" si="54"/>
        <v>0</v>
      </c>
      <c r="J343" s="268">
        <f t="shared" si="54"/>
        <v>0</v>
      </c>
      <c r="K343" s="268">
        <f t="shared" si="54"/>
        <v>0</v>
      </c>
      <c r="L343" s="268">
        <f t="shared" si="54"/>
        <v>0</v>
      </c>
      <c r="M343" s="45">
        <v>0</v>
      </c>
      <c r="N343" s="45">
        <v>0</v>
      </c>
      <c r="O343" s="55">
        <v>0</v>
      </c>
    </row>
    <row r="344" spans="1:15" ht="12.75">
      <c r="A344" s="408">
        <v>2</v>
      </c>
      <c r="B344" s="409">
        <v>4</v>
      </c>
      <c r="C344" s="409">
        <v>1</v>
      </c>
      <c r="D344" s="409">
        <v>1</v>
      </c>
      <c r="E344" s="409"/>
      <c r="F344" s="417" t="s">
        <v>392</v>
      </c>
      <c r="G344" s="39">
        <f aca="true" t="shared" si="55" ref="G344:L344">+G345+G346+G347</f>
        <v>0</v>
      </c>
      <c r="H344" s="39">
        <f t="shared" si="55"/>
        <v>0</v>
      </c>
      <c r="I344" s="39">
        <f t="shared" si="55"/>
        <v>0</v>
      </c>
      <c r="J344" s="39">
        <f t="shared" si="55"/>
        <v>0</v>
      </c>
      <c r="K344" s="39">
        <f t="shared" si="55"/>
        <v>0</v>
      </c>
      <c r="L344" s="39">
        <f t="shared" si="55"/>
        <v>0</v>
      </c>
      <c r="M344" s="40">
        <v>0</v>
      </c>
      <c r="N344" s="40">
        <v>0</v>
      </c>
      <c r="O344" s="57">
        <v>0</v>
      </c>
    </row>
    <row r="345" spans="1:15" ht="12.75">
      <c r="A345" s="418">
        <v>2</v>
      </c>
      <c r="B345" s="412">
        <v>4</v>
      </c>
      <c r="C345" s="412">
        <v>1</v>
      </c>
      <c r="D345" s="412">
        <v>1</v>
      </c>
      <c r="E345" s="412" t="s">
        <v>305</v>
      </c>
      <c r="F345" s="416" t="s">
        <v>393</v>
      </c>
      <c r="G345" s="38"/>
      <c r="H345" s="38"/>
      <c r="I345" s="38"/>
      <c r="J345" s="38"/>
      <c r="K345" s="38"/>
      <c r="L345" s="38"/>
      <c r="M345" s="38"/>
      <c r="N345" s="38"/>
      <c r="O345" s="49">
        <v>0</v>
      </c>
    </row>
    <row r="346" spans="1:15" ht="12.75">
      <c r="A346" s="418">
        <v>2</v>
      </c>
      <c r="B346" s="412">
        <v>4</v>
      </c>
      <c r="C346" s="412">
        <v>1</v>
      </c>
      <c r="D346" s="412">
        <v>1</v>
      </c>
      <c r="E346" s="412" t="s">
        <v>306</v>
      </c>
      <c r="F346" s="416" t="s">
        <v>394</v>
      </c>
      <c r="G346" s="38"/>
      <c r="H346" s="38"/>
      <c r="I346" s="38"/>
      <c r="J346" s="38"/>
      <c r="K346" s="38"/>
      <c r="L346" s="38"/>
      <c r="M346" s="38"/>
      <c r="N346" s="38"/>
      <c r="O346" s="49">
        <v>0</v>
      </c>
    </row>
    <row r="347" spans="1:15" ht="12.75">
      <c r="A347" s="418">
        <v>2</v>
      </c>
      <c r="B347" s="412">
        <v>4</v>
      </c>
      <c r="C347" s="412">
        <v>1</v>
      </c>
      <c r="D347" s="412">
        <v>1</v>
      </c>
      <c r="E347" s="412" t="s">
        <v>307</v>
      </c>
      <c r="F347" s="416" t="s">
        <v>395</v>
      </c>
      <c r="G347" s="39"/>
      <c r="H347" s="39"/>
      <c r="I347" s="39"/>
      <c r="J347" s="39"/>
      <c r="K347" s="39"/>
      <c r="L347" s="39"/>
      <c r="M347" s="39"/>
      <c r="N347" s="39"/>
      <c r="O347" s="49">
        <v>0</v>
      </c>
    </row>
    <row r="348" spans="1:15" ht="12.75">
      <c r="A348" s="408">
        <v>2</v>
      </c>
      <c r="B348" s="409">
        <v>4</v>
      </c>
      <c r="C348" s="409">
        <v>1</v>
      </c>
      <c r="D348" s="409">
        <v>2</v>
      </c>
      <c r="E348" s="409"/>
      <c r="F348" s="417" t="s">
        <v>396</v>
      </c>
      <c r="G348" s="39">
        <f aca="true" t="shared" si="56" ref="G348:L348">+G349+G350+G351</f>
        <v>0</v>
      </c>
      <c r="H348" s="39">
        <f t="shared" si="56"/>
        <v>0</v>
      </c>
      <c r="I348" s="39">
        <f t="shared" si="56"/>
        <v>0</v>
      </c>
      <c r="J348" s="39">
        <f t="shared" si="56"/>
        <v>0</v>
      </c>
      <c r="K348" s="39">
        <f t="shared" si="56"/>
        <v>0</v>
      </c>
      <c r="L348" s="39">
        <f t="shared" si="56"/>
        <v>0</v>
      </c>
      <c r="M348" s="40">
        <v>0</v>
      </c>
      <c r="N348" s="40">
        <v>0</v>
      </c>
      <c r="O348" s="57">
        <v>0</v>
      </c>
    </row>
    <row r="349" spans="1:15" ht="12.75">
      <c r="A349" s="425">
        <v>2</v>
      </c>
      <c r="B349" s="412">
        <v>4</v>
      </c>
      <c r="C349" s="412">
        <v>1</v>
      </c>
      <c r="D349" s="412">
        <v>2</v>
      </c>
      <c r="E349" s="412" t="s">
        <v>305</v>
      </c>
      <c r="F349" s="416" t="s">
        <v>397</v>
      </c>
      <c r="G349" s="38"/>
      <c r="H349" s="38"/>
      <c r="I349" s="38"/>
      <c r="J349" s="38"/>
      <c r="K349" s="38"/>
      <c r="L349" s="38"/>
      <c r="M349" s="38"/>
      <c r="N349" s="38"/>
      <c r="O349" s="49">
        <v>0</v>
      </c>
    </row>
    <row r="350" spans="1:15" ht="12.75">
      <c r="A350" s="418">
        <v>2</v>
      </c>
      <c r="B350" s="412">
        <v>4</v>
      </c>
      <c r="C350" s="412">
        <v>1</v>
      </c>
      <c r="D350" s="412">
        <v>2</v>
      </c>
      <c r="E350" s="412" t="s">
        <v>306</v>
      </c>
      <c r="F350" s="416" t="s">
        <v>398</v>
      </c>
      <c r="G350" s="38"/>
      <c r="H350" s="38"/>
      <c r="I350" s="38"/>
      <c r="J350" s="38"/>
      <c r="K350" s="38"/>
      <c r="L350" s="38"/>
      <c r="M350" s="38"/>
      <c r="N350" s="38"/>
      <c r="O350" s="49">
        <v>0</v>
      </c>
    </row>
    <row r="351" spans="1:15" ht="12.75">
      <c r="A351" s="418">
        <v>2</v>
      </c>
      <c r="B351" s="412">
        <v>4</v>
      </c>
      <c r="C351" s="412">
        <v>1</v>
      </c>
      <c r="D351" s="412">
        <v>2</v>
      </c>
      <c r="E351" s="412" t="s">
        <v>307</v>
      </c>
      <c r="F351" s="416" t="s">
        <v>399</v>
      </c>
      <c r="G351" s="39"/>
      <c r="H351" s="39"/>
      <c r="I351" s="39"/>
      <c r="J351" s="39"/>
      <c r="K351" s="39"/>
      <c r="L351" s="39"/>
      <c r="M351" s="39"/>
      <c r="N351" s="39"/>
      <c r="O351" s="49">
        <v>0</v>
      </c>
    </row>
    <row r="352" spans="1:15" ht="12.75">
      <c r="A352" s="408">
        <v>2</v>
      </c>
      <c r="B352" s="409">
        <v>4</v>
      </c>
      <c r="C352" s="409">
        <v>1</v>
      </c>
      <c r="D352" s="409">
        <v>4</v>
      </c>
      <c r="E352" s="412"/>
      <c r="F352" s="435" t="s">
        <v>400</v>
      </c>
      <c r="G352" s="39">
        <f aca="true" t="shared" si="57" ref="G352:L352">+G353+G354</f>
        <v>0</v>
      </c>
      <c r="H352" s="39">
        <f t="shared" si="57"/>
        <v>0</v>
      </c>
      <c r="I352" s="39">
        <f t="shared" si="57"/>
        <v>0</v>
      </c>
      <c r="J352" s="39">
        <f t="shared" si="57"/>
        <v>0</v>
      </c>
      <c r="K352" s="39">
        <f t="shared" si="57"/>
        <v>0</v>
      </c>
      <c r="L352" s="39">
        <f t="shared" si="57"/>
        <v>0</v>
      </c>
      <c r="M352" s="40">
        <v>0</v>
      </c>
      <c r="N352" s="40">
        <v>0</v>
      </c>
      <c r="O352" s="57">
        <v>0</v>
      </c>
    </row>
    <row r="353" spans="1:15" ht="12.75">
      <c r="A353" s="41">
        <v>2</v>
      </c>
      <c r="B353" s="42">
        <v>4</v>
      </c>
      <c r="C353" s="42">
        <v>1</v>
      </c>
      <c r="D353" s="42">
        <v>4</v>
      </c>
      <c r="E353" s="412" t="s">
        <v>305</v>
      </c>
      <c r="F353" s="436" t="s">
        <v>401</v>
      </c>
      <c r="G353" s="38"/>
      <c r="H353" s="38"/>
      <c r="I353" s="38"/>
      <c r="J353" s="38"/>
      <c r="K353" s="38"/>
      <c r="L353" s="38"/>
      <c r="M353" s="38"/>
      <c r="N353" s="38"/>
      <c r="O353" s="49">
        <v>0</v>
      </c>
    </row>
    <row r="354" spans="1:15" ht="12.75">
      <c r="A354" s="418">
        <v>2</v>
      </c>
      <c r="B354" s="412">
        <v>4</v>
      </c>
      <c r="C354" s="412">
        <v>1</v>
      </c>
      <c r="D354" s="412">
        <v>4</v>
      </c>
      <c r="E354" s="412" t="s">
        <v>306</v>
      </c>
      <c r="F354" s="416" t="s">
        <v>402</v>
      </c>
      <c r="G354" s="39"/>
      <c r="H354" s="39"/>
      <c r="I354" s="39"/>
      <c r="J354" s="39"/>
      <c r="K354" s="39"/>
      <c r="L354" s="39"/>
      <c r="M354" s="39"/>
      <c r="N354" s="39"/>
      <c r="O354" s="49">
        <v>0</v>
      </c>
    </row>
    <row r="355" spans="1:15" ht="12.75">
      <c r="A355" s="423">
        <v>2</v>
      </c>
      <c r="B355" s="409">
        <v>4</v>
      </c>
      <c r="C355" s="409">
        <v>1</v>
      </c>
      <c r="D355" s="409">
        <v>5</v>
      </c>
      <c r="E355" s="409"/>
      <c r="F355" s="435" t="s">
        <v>403</v>
      </c>
      <c r="G355" s="39">
        <f aca="true" t="shared" si="58" ref="G355:L355">+G356</f>
        <v>0</v>
      </c>
      <c r="H355" s="39">
        <f t="shared" si="58"/>
        <v>0</v>
      </c>
      <c r="I355" s="39">
        <f t="shared" si="58"/>
        <v>0</v>
      </c>
      <c r="J355" s="39">
        <f t="shared" si="58"/>
        <v>0</v>
      </c>
      <c r="K355" s="39">
        <f t="shared" si="58"/>
        <v>0</v>
      </c>
      <c r="L355" s="39">
        <f t="shared" si="58"/>
        <v>0</v>
      </c>
      <c r="M355" s="43">
        <v>0</v>
      </c>
      <c r="N355" s="43">
        <v>0</v>
      </c>
      <c r="O355" s="56">
        <v>0</v>
      </c>
    </row>
    <row r="356" spans="1:15" ht="12.75">
      <c r="A356" s="418">
        <v>2</v>
      </c>
      <c r="B356" s="412">
        <v>4</v>
      </c>
      <c r="C356" s="412">
        <v>1</v>
      </c>
      <c r="D356" s="412">
        <v>5</v>
      </c>
      <c r="E356" s="412" t="s">
        <v>305</v>
      </c>
      <c r="F356" s="416" t="s">
        <v>403</v>
      </c>
      <c r="G356" s="39"/>
      <c r="H356" s="39"/>
      <c r="I356" s="39"/>
      <c r="J356" s="39"/>
      <c r="K356" s="39"/>
      <c r="L356" s="39"/>
      <c r="M356" s="39"/>
      <c r="N356" s="39"/>
      <c r="O356" s="49">
        <v>0</v>
      </c>
    </row>
    <row r="357" spans="1:15" ht="12.75">
      <c r="A357" s="408">
        <v>2</v>
      </c>
      <c r="B357" s="409">
        <v>4</v>
      </c>
      <c r="C357" s="409">
        <v>1</v>
      </c>
      <c r="D357" s="409">
        <v>6</v>
      </c>
      <c r="E357" s="412"/>
      <c r="F357" s="435" t="s">
        <v>404</v>
      </c>
      <c r="G357" s="39">
        <f aca="true" t="shared" si="59" ref="G357:L357">+G358</f>
        <v>0</v>
      </c>
      <c r="H357" s="39">
        <f t="shared" si="59"/>
        <v>0</v>
      </c>
      <c r="I357" s="39">
        <f t="shared" si="59"/>
        <v>0</v>
      </c>
      <c r="J357" s="39">
        <f t="shared" si="59"/>
        <v>0</v>
      </c>
      <c r="K357" s="39">
        <f t="shared" si="59"/>
        <v>0</v>
      </c>
      <c r="L357" s="39">
        <f t="shared" si="59"/>
        <v>0</v>
      </c>
      <c r="M357" s="40">
        <v>0</v>
      </c>
      <c r="N357" s="40">
        <v>0</v>
      </c>
      <c r="O357" s="57">
        <v>0</v>
      </c>
    </row>
    <row r="358" spans="1:15" ht="12.75">
      <c r="A358" s="418">
        <v>2</v>
      </c>
      <c r="B358" s="412">
        <v>4</v>
      </c>
      <c r="C358" s="412">
        <v>1</v>
      </c>
      <c r="D358" s="412">
        <v>6</v>
      </c>
      <c r="E358" s="412" t="s">
        <v>305</v>
      </c>
      <c r="F358" s="416" t="s">
        <v>405</v>
      </c>
      <c r="G358" s="39"/>
      <c r="H358" s="39"/>
      <c r="I358" s="39"/>
      <c r="J358" s="39"/>
      <c r="K358" s="39"/>
      <c r="L358" s="39"/>
      <c r="M358" s="39"/>
      <c r="N358" s="39"/>
      <c r="O358" s="49">
        <v>0</v>
      </c>
    </row>
    <row r="359" spans="1:15" ht="12.75">
      <c r="A359" s="405">
        <v>2</v>
      </c>
      <c r="B359" s="406">
        <v>4</v>
      </c>
      <c r="C359" s="406">
        <v>2</v>
      </c>
      <c r="D359" s="406"/>
      <c r="E359" s="406"/>
      <c r="F359" s="407" t="s">
        <v>406</v>
      </c>
      <c r="G359" s="268">
        <f aca="true" t="shared" si="60" ref="G359:L359">+G360+G362+G366</f>
        <v>0</v>
      </c>
      <c r="H359" s="268">
        <f t="shared" si="60"/>
        <v>0</v>
      </c>
      <c r="I359" s="268">
        <f t="shared" si="60"/>
        <v>0</v>
      </c>
      <c r="J359" s="268">
        <f t="shared" si="60"/>
        <v>0</v>
      </c>
      <c r="K359" s="268">
        <f t="shared" si="60"/>
        <v>0</v>
      </c>
      <c r="L359" s="268">
        <f t="shared" si="60"/>
        <v>0</v>
      </c>
      <c r="M359" s="45">
        <v>0</v>
      </c>
      <c r="N359" s="45">
        <v>0</v>
      </c>
      <c r="O359" s="55">
        <v>0</v>
      </c>
    </row>
    <row r="360" spans="1:15" ht="12.75">
      <c r="A360" s="408">
        <v>2</v>
      </c>
      <c r="B360" s="409">
        <v>4</v>
      </c>
      <c r="C360" s="409">
        <v>2</v>
      </c>
      <c r="D360" s="409">
        <v>1</v>
      </c>
      <c r="E360" s="412"/>
      <c r="F360" s="417" t="s">
        <v>407</v>
      </c>
      <c r="G360" s="39">
        <f aca="true" t="shared" si="61" ref="G360:L360">+G361</f>
        <v>0</v>
      </c>
      <c r="H360" s="39">
        <f t="shared" si="61"/>
        <v>0</v>
      </c>
      <c r="I360" s="39">
        <f t="shared" si="61"/>
        <v>0</v>
      </c>
      <c r="J360" s="39">
        <f t="shared" si="61"/>
        <v>0</v>
      </c>
      <c r="K360" s="39">
        <f t="shared" si="61"/>
        <v>0</v>
      </c>
      <c r="L360" s="39">
        <f t="shared" si="61"/>
        <v>0</v>
      </c>
      <c r="M360" s="40">
        <v>0</v>
      </c>
      <c r="N360" s="40">
        <v>0</v>
      </c>
      <c r="O360" s="57">
        <v>0</v>
      </c>
    </row>
    <row r="361" spans="1:15" ht="12.75">
      <c r="A361" s="411">
        <v>2</v>
      </c>
      <c r="B361" s="412">
        <v>4</v>
      </c>
      <c r="C361" s="412">
        <v>2</v>
      </c>
      <c r="D361" s="412">
        <v>1</v>
      </c>
      <c r="E361" s="412" t="s">
        <v>305</v>
      </c>
      <c r="F361" s="416" t="s">
        <v>408</v>
      </c>
      <c r="G361" s="39"/>
      <c r="H361" s="39"/>
      <c r="I361" s="39"/>
      <c r="J361" s="39"/>
      <c r="K361" s="39"/>
      <c r="L361" s="39"/>
      <c r="M361" s="39"/>
      <c r="N361" s="39"/>
      <c r="O361" s="49">
        <v>0</v>
      </c>
    </row>
    <row r="362" spans="1:15" ht="12.75">
      <c r="A362" s="408">
        <v>2</v>
      </c>
      <c r="B362" s="409">
        <v>4</v>
      </c>
      <c r="C362" s="409">
        <v>2</v>
      </c>
      <c r="D362" s="409">
        <v>2</v>
      </c>
      <c r="E362" s="412"/>
      <c r="F362" s="435" t="s">
        <v>409</v>
      </c>
      <c r="G362" s="39">
        <f aca="true" t="shared" si="62" ref="G362:L362">+G363+G364+G365</f>
        <v>0</v>
      </c>
      <c r="H362" s="39">
        <f t="shared" si="62"/>
        <v>0</v>
      </c>
      <c r="I362" s="39">
        <f t="shared" si="62"/>
        <v>0</v>
      </c>
      <c r="J362" s="39">
        <f t="shared" si="62"/>
        <v>0</v>
      </c>
      <c r="K362" s="39">
        <f t="shared" si="62"/>
        <v>0</v>
      </c>
      <c r="L362" s="39">
        <f t="shared" si="62"/>
        <v>0</v>
      </c>
      <c r="M362" s="43">
        <v>0</v>
      </c>
      <c r="N362" s="43">
        <v>0</v>
      </c>
      <c r="O362" s="56">
        <v>0</v>
      </c>
    </row>
    <row r="363" spans="1:15" ht="22.5">
      <c r="A363" s="411">
        <v>2</v>
      </c>
      <c r="B363" s="412">
        <v>4</v>
      </c>
      <c r="C363" s="412">
        <v>2</v>
      </c>
      <c r="D363" s="412">
        <v>2</v>
      </c>
      <c r="E363" s="412" t="s">
        <v>305</v>
      </c>
      <c r="F363" s="416" t="s">
        <v>410</v>
      </c>
      <c r="G363" s="39"/>
      <c r="H363" s="39"/>
      <c r="I363" s="39"/>
      <c r="J363" s="39"/>
      <c r="K363" s="39"/>
      <c r="L363" s="39"/>
      <c r="M363" s="39"/>
      <c r="N363" s="39"/>
      <c r="O363" s="49">
        <v>0</v>
      </c>
    </row>
    <row r="364" spans="1:15" ht="22.5">
      <c r="A364" s="411">
        <v>2</v>
      </c>
      <c r="B364" s="412">
        <v>4</v>
      </c>
      <c r="C364" s="412">
        <v>2</v>
      </c>
      <c r="D364" s="412">
        <v>2</v>
      </c>
      <c r="E364" s="412" t="s">
        <v>306</v>
      </c>
      <c r="F364" s="416" t="s">
        <v>411</v>
      </c>
      <c r="G364" s="39"/>
      <c r="H364" s="39"/>
      <c r="I364" s="39"/>
      <c r="J364" s="39"/>
      <c r="K364" s="39"/>
      <c r="L364" s="39"/>
      <c r="M364" s="39"/>
      <c r="N364" s="39"/>
      <c r="O364" s="49">
        <v>0</v>
      </c>
    </row>
    <row r="365" spans="1:15" ht="22.5">
      <c r="A365" s="411">
        <v>2</v>
      </c>
      <c r="B365" s="412">
        <v>4</v>
      </c>
      <c r="C365" s="412">
        <v>2</v>
      </c>
      <c r="D365" s="412">
        <v>2</v>
      </c>
      <c r="E365" s="412" t="s">
        <v>307</v>
      </c>
      <c r="F365" s="416" t="s">
        <v>412</v>
      </c>
      <c r="G365" s="39"/>
      <c r="H365" s="39"/>
      <c r="I365" s="39"/>
      <c r="J365" s="39"/>
      <c r="K365" s="39"/>
      <c r="L365" s="39"/>
      <c r="M365" s="39"/>
      <c r="N365" s="39"/>
      <c r="O365" s="49">
        <v>0</v>
      </c>
    </row>
    <row r="366" spans="1:15" ht="12.75">
      <c r="A366" s="417">
        <v>2</v>
      </c>
      <c r="B366" s="409">
        <v>4</v>
      </c>
      <c r="C366" s="409">
        <v>2</v>
      </c>
      <c r="D366" s="409">
        <v>3</v>
      </c>
      <c r="E366" s="409"/>
      <c r="F366" s="435" t="s">
        <v>413</v>
      </c>
      <c r="G366" s="39">
        <f aca="true" t="shared" si="63" ref="G366:L366">G367+G368+G369</f>
        <v>0</v>
      </c>
      <c r="H366" s="39">
        <f t="shared" si="63"/>
        <v>0</v>
      </c>
      <c r="I366" s="39">
        <f t="shared" si="63"/>
        <v>0</v>
      </c>
      <c r="J366" s="39">
        <f t="shared" si="63"/>
        <v>0</v>
      </c>
      <c r="K366" s="39">
        <f t="shared" si="63"/>
        <v>0</v>
      </c>
      <c r="L366" s="39">
        <f t="shared" si="63"/>
        <v>0</v>
      </c>
      <c r="M366" s="39">
        <v>0</v>
      </c>
      <c r="N366" s="39">
        <v>0</v>
      </c>
      <c r="O366" s="58">
        <v>0</v>
      </c>
    </row>
    <row r="367" spans="1:15" ht="22.5">
      <c r="A367" s="413">
        <v>2</v>
      </c>
      <c r="B367" s="412">
        <v>4</v>
      </c>
      <c r="C367" s="412">
        <v>2</v>
      </c>
      <c r="D367" s="412">
        <v>3</v>
      </c>
      <c r="E367" s="412" t="s">
        <v>305</v>
      </c>
      <c r="F367" s="416" t="s">
        <v>414</v>
      </c>
      <c r="G367" s="38"/>
      <c r="H367" s="38"/>
      <c r="I367" s="38"/>
      <c r="J367" s="38"/>
      <c r="K367" s="38"/>
      <c r="L367" s="38"/>
      <c r="M367" s="38"/>
      <c r="N367" s="38"/>
      <c r="O367" s="49">
        <v>0</v>
      </c>
    </row>
    <row r="368" spans="1:15" ht="12.75">
      <c r="A368" s="413">
        <v>2</v>
      </c>
      <c r="B368" s="412">
        <v>4</v>
      </c>
      <c r="C368" s="412">
        <v>2</v>
      </c>
      <c r="D368" s="412">
        <v>3</v>
      </c>
      <c r="E368" s="412" t="s">
        <v>306</v>
      </c>
      <c r="F368" s="416" t="s">
        <v>415</v>
      </c>
      <c r="G368" s="38"/>
      <c r="H368" s="38"/>
      <c r="I368" s="38"/>
      <c r="J368" s="38"/>
      <c r="K368" s="38"/>
      <c r="L368" s="38"/>
      <c r="M368" s="38"/>
      <c r="N368" s="38"/>
      <c r="O368" s="49">
        <v>0</v>
      </c>
    </row>
    <row r="369" spans="1:15" ht="22.5">
      <c r="A369" s="413">
        <v>2</v>
      </c>
      <c r="B369" s="412">
        <v>4</v>
      </c>
      <c r="C369" s="412">
        <v>2</v>
      </c>
      <c r="D369" s="412">
        <v>3</v>
      </c>
      <c r="E369" s="412" t="s">
        <v>307</v>
      </c>
      <c r="F369" s="416" t="s">
        <v>416</v>
      </c>
      <c r="G369" s="38"/>
      <c r="H369" s="38"/>
      <c r="I369" s="38"/>
      <c r="J369" s="38"/>
      <c r="K369" s="38"/>
      <c r="L369" s="38"/>
      <c r="M369" s="38"/>
      <c r="N369" s="38"/>
      <c r="O369" s="49">
        <v>0</v>
      </c>
    </row>
    <row r="370" spans="1:15" ht="12.75">
      <c r="A370" s="405">
        <v>2</v>
      </c>
      <c r="B370" s="406">
        <v>4</v>
      </c>
      <c r="C370" s="406">
        <v>4</v>
      </c>
      <c r="D370" s="406"/>
      <c r="E370" s="406"/>
      <c r="F370" s="407" t="s">
        <v>417</v>
      </c>
      <c r="G370" s="268">
        <f aca="true" t="shared" si="64" ref="G370:L370">+G371</f>
        <v>0</v>
      </c>
      <c r="H370" s="268">
        <f t="shared" si="64"/>
        <v>0</v>
      </c>
      <c r="I370" s="268">
        <f t="shared" si="64"/>
        <v>0</v>
      </c>
      <c r="J370" s="268">
        <f t="shared" si="64"/>
        <v>0</v>
      </c>
      <c r="K370" s="268">
        <f t="shared" si="64"/>
        <v>0</v>
      </c>
      <c r="L370" s="268">
        <f t="shared" si="64"/>
        <v>0</v>
      </c>
      <c r="M370" s="45">
        <v>0</v>
      </c>
      <c r="N370" s="45">
        <v>0</v>
      </c>
      <c r="O370" s="55">
        <v>0</v>
      </c>
    </row>
    <row r="371" spans="1:15" ht="12.75">
      <c r="A371" s="417">
        <v>2</v>
      </c>
      <c r="B371" s="409">
        <v>4</v>
      </c>
      <c r="C371" s="409">
        <v>4</v>
      </c>
      <c r="D371" s="409">
        <v>1</v>
      </c>
      <c r="E371" s="409"/>
      <c r="F371" s="435" t="s">
        <v>418</v>
      </c>
      <c r="G371" s="39">
        <f aca="true" t="shared" si="65" ref="G371:L371">+G372+G373+G374</f>
        <v>0</v>
      </c>
      <c r="H371" s="39">
        <f t="shared" si="65"/>
        <v>0</v>
      </c>
      <c r="I371" s="39">
        <f t="shared" si="65"/>
        <v>0</v>
      </c>
      <c r="J371" s="39">
        <f t="shared" si="65"/>
        <v>0</v>
      </c>
      <c r="K371" s="39">
        <f t="shared" si="65"/>
        <v>0</v>
      </c>
      <c r="L371" s="39">
        <f t="shared" si="65"/>
        <v>0</v>
      </c>
      <c r="M371" s="39">
        <v>0</v>
      </c>
      <c r="N371" s="39">
        <v>0</v>
      </c>
      <c r="O371" s="58">
        <v>0</v>
      </c>
    </row>
    <row r="372" spans="1:15" ht="22.5">
      <c r="A372" s="413">
        <v>2</v>
      </c>
      <c r="B372" s="412">
        <v>4</v>
      </c>
      <c r="C372" s="412">
        <v>4</v>
      </c>
      <c r="D372" s="412">
        <v>1</v>
      </c>
      <c r="E372" s="412" t="s">
        <v>305</v>
      </c>
      <c r="F372" s="416" t="s">
        <v>419</v>
      </c>
      <c r="G372" s="38"/>
      <c r="H372" s="38"/>
      <c r="I372" s="38"/>
      <c r="J372" s="38"/>
      <c r="K372" s="38"/>
      <c r="L372" s="38"/>
      <c r="M372" s="38"/>
      <c r="N372" s="38"/>
      <c r="O372" s="49">
        <v>0</v>
      </c>
    </row>
    <row r="373" spans="1:15" ht="12.75">
      <c r="A373" s="413">
        <v>2</v>
      </c>
      <c r="B373" s="412">
        <v>4</v>
      </c>
      <c r="C373" s="412">
        <v>4</v>
      </c>
      <c r="D373" s="412">
        <v>1</v>
      </c>
      <c r="E373" s="412" t="s">
        <v>306</v>
      </c>
      <c r="F373" s="416" t="s">
        <v>420</v>
      </c>
      <c r="G373" s="38"/>
      <c r="H373" s="38"/>
      <c r="I373" s="38"/>
      <c r="J373" s="38"/>
      <c r="K373" s="38"/>
      <c r="L373" s="38"/>
      <c r="M373" s="38"/>
      <c r="N373" s="38"/>
      <c r="O373" s="49">
        <v>0</v>
      </c>
    </row>
    <row r="374" spans="1:15" ht="22.5">
      <c r="A374" s="413">
        <v>2</v>
      </c>
      <c r="B374" s="412">
        <v>4</v>
      </c>
      <c r="C374" s="412">
        <v>4</v>
      </c>
      <c r="D374" s="412">
        <v>1</v>
      </c>
      <c r="E374" s="412" t="s">
        <v>307</v>
      </c>
      <c r="F374" s="416" t="s">
        <v>421</v>
      </c>
      <c r="G374" s="38"/>
      <c r="H374" s="38"/>
      <c r="I374" s="38"/>
      <c r="J374" s="38"/>
      <c r="K374" s="38"/>
      <c r="L374" s="38"/>
      <c r="M374" s="38"/>
      <c r="N374" s="38"/>
      <c r="O374" s="49">
        <v>0</v>
      </c>
    </row>
    <row r="375" spans="1:15" ht="12.75">
      <c r="A375" s="405">
        <v>2</v>
      </c>
      <c r="B375" s="406">
        <v>4</v>
      </c>
      <c r="C375" s="406">
        <v>6</v>
      </c>
      <c r="D375" s="406"/>
      <c r="E375" s="406"/>
      <c r="F375" s="407" t="s">
        <v>422</v>
      </c>
      <c r="G375" s="268">
        <f aca="true" t="shared" si="66" ref="G375:L375">+G376+G378+G380+G382</f>
        <v>0</v>
      </c>
      <c r="H375" s="268">
        <f t="shared" si="66"/>
        <v>0</v>
      </c>
      <c r="I375" s="268">
        <f t="shared" si="66"/>
        <v>0</v>
      </c>
      <c r="J375" s="268">
        <f t="shared" si="66"/>
        <v>0</v>
      </c>
      <c r="K375" s="268">
        <f t="shared" si="66"/>
        <v>0</v>
      </c>
      <c r="L375" s="268">
        <f t="shared" si="66"/>
        <v>0</v>
      </c>
      <c r="M375" s="45">
        <v>0</v>
      </c>
      <c r="N375" s="45">
        <v>0</v>
      </c>
      <c r="O375" s="55">
        <v>0</v>
      </c>
    </row>
    <row r="376" spans="1:15" ht="12.75">
      <c r="A376" s="423">
        <v>2</v>
      </c>
      <c r="B376" s="409">
        <v>4</v>
      </c>
      <c r="C376" s="409">
        <v>6</v>
      </c>
      <c r="D376" s="409">
        <v>1</v>
      </c>
      <c r="E376" s="409"/>
      <c r="F376" s="435" t="s">
        <v>423</v>
      </c>
      <c r="G376" s="39">
        <f aca="true" t="shared" si="67" ref="G376:L376">+G377</f>
        <v>0</v>
      </c>
      <c r="H376" s="39">
        <f t="shared" si="67"/>
        <v>0</v>
      </c>
      <c r="I376" s="39">
        <f t="shared" si="67"/>
        <v>0</v>
      </c>
      <c r="J376" s="39">
        <f t="shared" si="67"/>
        <v>0</v>
      </c>
      <c r="K376" s="39">
        <f t="shared" si="67"/>
        <v>0</v>
      </c>
      <c r="L376" s="39">
        <f t="shared" si="67"/>
        <v>0</v>
      </c>
      <c r="M376" s="40">
        <v>0</v>
      </c>
      <c r="N376" s="40">
        <v>0</v>
      </c>
      <c r="O376" s="57">
        <v>0</v>
      </c>
    </row>
    <row r="377" spans="1:15" ht="12.75">
      <c r="A377" s="418">
        <v>2</v>
      </c>
      <c r="B377" s="412">
        <v>4</v>
      </c>
      <c r="C377" s="412">
        <v>6</v>
      </c>
      <c r="D377" s="412">
        <v>1</v>
      </c>
      <c r="E377" s="412" t="s">
        <v>305</v>
      </c>
      <c r="F377" s="416" t="s">
        <v>423</v>
      </c>
      <c r="G377" s="39"/>
      <c r="H377" s="39"/>
      <c r="I377" s="39"/>
      <c r="J377" s="39"/>
      <c r="K377" s="39"/>
      <c r="L377" s="39"/>
      <c r="M377" s="39"/>
      <c r="N377" s="39"/>
      <c r="O377" s="49">
        <v>0</v>
      </c>
    </row>
    <row r="378" spans="1:15" ht="12.75">
      <c r="A378" s="437">
        <v>2</v>
      </c>
      <c r="B378" s="438">
        <v>4</v>
      </c>
      <c r="C378" s="438">
        <v>6</v>
      </c>
      <c r="D378" s="438">
        <v>2</v>
      </c>
      <c r="E378" s="438"/>
      <c r="F378" s="439" t="s">
        <v>424</v>
      </c>
      <c r="G378" s="270">
        <f aca="true" t="shared" si="68" ref="G378:L378">+G379</f>
        <v>0</v>
      </c>
      <c r="H378" s="270">
        <f t="shared" si="68"/>
        <v>0</v>
      </c>
      <c r="I378" s="270">
        <f t="shared" si="68"/>
        <v>0</v>
      </c>
      <c r="J378" s="270">
        <f t="shared" si="68"/>
        <v>0</v>
      </c>
      <c r="K378" s="270">
        <f t="shared" si="68"/>
        <v>0</v>
      </c>
      <c r="L378" s="270">
        <f t="shared" si="68"/>
        <v>0</v>
      </c>
      <c r="M378" s="43">
        <v>0</v>
      </c>
      <c r="N378" s="43">
        <v>0</v>
      </c>
      <c r="O378" s="61">
        <v>0</v>
      </c>
    </row>
    <row r="379" spans="1:15" ht="12.75">
      <c r="A379" s="418">
        <v>2</v>
      </c>
      <c r="B379" s="412">
        <v>4</v>
      </c>
      <c r="C379" s="412">
        <v>6</v>
      </c>
      <c r="D379" s="412">
        <v>2</v>
      </c>
      <c r="E379" s="412" t="s">
        <v>305</v>
      </c>
      <c r="F379" s="416" t="s">
        <v>424</v>
      </c>
      <c r="G379" s="39"/>
      <c r="H379" s="39"/>
      <c r="I379" s="39"/>
      <c r="J379" s="39"/>
      <c r="K379" s="39"/>
      <c r="L379" s="39"/>
      <c r="M379" s="39"/>
      <c r="N379" s="39"/>
      <c r="O379" s="49">
        <v>0</v>
      </c>
    </row>
    <row r="380" spans="1:15" ht="12.75">
      <c r="A380" s="423">
        <v>2</v>
      </c>
      <c r="B380" s="409">
        <v>4</v>
      </c>
      <c r="C380" s="409">
        <v>6</v>
      </c>
      <c r="D380" s="409">
        <v>3</v>
      </c>
      <c r="E380" s="412"/>
      <c r="F380" s="435" t="s">
        <v>425</v>
      </c>
      <c r="G380" s="39">
        <f aca="true" t="shared" si="69" ref="G380:L380">+G381</f>
        <v>0</v>
      </c>
      <c r="H380" s="39">
        <f t="shared" si="69"/>
        <v>0</v>
      </c>
      <c r="I380" s="39">
        <f t="shared" si="69"/>
        <v>0</v>
      </c>
      <c r="J380" s="39">
        <f t="shared" si="69"/>
        <v>0</v>
      </c>
      <c r="K380" s="39">
        <f t="shared" si="69"/>
        <v>0</v>
      </c>
      <c r="L380" s="39">
        <f t="shared" si="69"/>
        <v>0</v>
      </c>
      <c r="M380" s="43">
        <v>0</v>
      </c>
      <c r="N380" s="43">
        <v>0</v>
      </c>
      <c r="O380" s="56">
        <v>0</v>
      </c>
    </row>
    <row r="381" spans="1:15" ht="12.75">
      <c r="A381" s="418">
        <v>2</v>
      </c>
      <c r="B381" s="412">
        <v>4</v>
      </c>
      <c r="C381" s="412">
        <v>6</v>
      </c>
      <c r="D381" s="412">
        <v>3</v>
      </c>
      <c r="E381" s="412" t="s">
        <v>305</v>
      </c>
      <c r="F381" s="416" t="s">
        <v>425</v>
      </c>
      <c r="G381" s="39"/>
      <c r="H381" s="39"/>
      <c r="I381" s="39"/>
      <c r="J381" s="39"/>
      <c r="K381" s="39"/>
      <c r="L381" s="39"/>
      <c r="M381" s="39"/>
      <c r="N381" s="39"/>
      <c r="O381" s="49">
        <v>0</v>
      </c>
    </row>
    <row r="382" spans="1:15" ht="12.75">
      <c r="A382" s="423">
        <v>2</v>
      </c>
      <c r="B382" s="409">
        <v>4</v>
      </c>
      <c r="C382" s="409">
        <v>6</v>
      </c>
      <c r="D382" s="409">
        <v>4</v>
      </c>
      <c r="E382" s="409"/>
      <c r="F382" s="435" t="s">
        <v>426</v>
      </c>
      <c r="G382" s="39">
        <f aca="true" t="shared" si="70" ref="G382:L382">+G383</f>
        <v>0</v>
      </c>
      <c r="H382" s="39">
        <f t="shared" si="70"/>
        <v>0</v>
      </c>
      <c r="I382" s="39">
        <f t="shared" si="70"/>
        <v>0</v>
      </c>
      <c r="J382" s="39">
        <f t="shared" si="70"/>
        <v>0</v>
      </c>
      <c r="K382" s="39">
        <f t="shared" si="70"/>
        <v>0</v>
      </c>
      <c r="L382" s="39">
        <f t="shared" si="70"/>
        <v>0</v>
      </c>
      <c r="M382" s="43">
        <v>0</v>
      </c>
      <c r="N382" s="43">
        <v>0</v>
      </c>
      <c r="O382" s="56">
        <v>0</v>
      </c>
    </row>
    <row r="383" spans="1:15" ht="12.75">
      <c r="A383" s="418">
        <v>2</v>
      </c>
      <c r="B383" s="412">
        <v>4</v>
      </c>
      <c r="C383" s="412">
        <v>6</v>
      </c>
      <c r="D383" s="412">
        <v>4</v>
      </c>
      <c r="E383" s="412" t="s">
        <v>305</v>
      </c>
      <c r="F383" s="416" t="s">
        <v>426</v>
      </c>
      <c r="G383" s="39"/>
      <c r="H383" s="39"/>
      <c r="I383" s="39"/>
      <c r="J383" s="39"/>
      <c r="K383" s="39"/>
      <c r="L383" s="39"/>
      <c r="M383" s="39"/>
      <c r="N383" s="39"/>
      <c r="O383" s="49">
        <v>0</v>
      </c>
    </row>
    <row r="384" spans="1:15" ht="12.75">
      <c r="A384" s="405">
        <v>2</v>
      </c>
      <c r="B384" s="406">
        <v>4</v>
      </c>
      <c r="C384" s="406">
        <v>7</v>
      </c>
      <c r="D384" s="406"/>
      <c r="E384" s="406"/>
      <c r="F384" s="407" t="s">
        <v>427</v>
      </c>
      <c r="G384" s="268">
        <f aca="true" t="shared" si="71" ref="G384:L384">+G385+G387+G389</f>
        <v>0</v>
      </c>
      <c r="H384" s="268">
        <f t="shared" si="71"/>
        <v>0</v>
      </c>
      <c r="I384" s="268">
        <f t="shared" si="71"/>
        <v>0</v>
      </c>
      <c r="J384" s="268">
        <f t="shared" si="71"/>
        <v>0</v>
      </c>
      <c r="K384" s="268">
        <f t="shared" si="71"/>
        <v>0</v>
      </c>
      <c r="L384" s="268">
        <f t="shared" si="71"/>
        <v>0</v>
      </c>
      <c r="M384" s="45">
        <v>0</v>
      </c>
      <c r="N384" s="45">
        <v>0</v>
      </c>
      <c r="O384" s="55">
        <v>0</v>
      </c>
    </row>
    <row r="385" spans="1:15" ht="22.5">
      <c r="A385" s="408">
        <v>2</v>
      </c>
      <c r="B385" s="409">
        <v>4</v>
      </c>
      <c r="C385" s="409">
        <v>7</v>
      </c>
      <c r="D385" s="409">
        <v>1</v>
      </c>
      <c r="E385" s="409"/>
      <c r="F385" s="435" t="s">
        <v>428</v>
      </c>
      <c r="G385" s="39">
        <f aca="true" t="shared" si="72" ref="G385:L385">+G386</f>
        <v>0</v>
      </c>
      <c r="H385" s="39">
        <f t="shared" si="72"/>
        <v>0</v>
      </c>
      <c r="I385" s="39">
        <f t="shared" si="72"/>
        <v>0</v>
      </c>
      <c r="J385" s="39">
        <f t="shared" si="72"/>
        <v>0</v>
      </c>
      <c r="K385" s="39">
        <f t="shared" si="72"/>
        <v>0</v>
      </c>
      <c r="L385" s="39">
        <f t="shared" si="72"/>
        <v>0</v>
      </c>
      <c r="M385" s="40">
        <v>0</v>
      </c>
      <c r="N385" s="40">
        <v>0</v>
      </c>
      <c r="O385" s="57">
        <v>0</v>
      </c>
    </row>
    <row r="386" spans="1:15" ht="12.75">
      <c r="A386" s="418">
        <v>2</v>
      </c>
      <c r="B386" s="412">
        <v>4</v>
      </c>
      <c r="C386" s="412">
        <v>7</v>
      </c>
      <c r="D386" s="412">
        <v>1</v>
      </c>
      <c r="E386" s="412" t="s">
        <v>305</v>
      </c>
      <c r="F386" s="416" t="s">
        <v>429</v>
      </c>
      <c r="G386" s="39"/>
      <c r="H386" s="39"/>
      <c r="I386" s="39"/>
      <c r="J386" s="39"/>
      <c r="K386" s="39"/>
      <c r="L386" s="39"/>
      <c r="M386" s="39"/>
      <c r="N386" s="39"/>
      <c r="O386" s="49">
        <v>0</v>
      </c>
    </row>
    <row r="387" spans="1:15" ht="12.75">
      <c r="A387" s="423">
        <v>2</v>
      </c>
      <c r="B387" s="409">
        <v>4</v>
      </c>
      <c r="C387" s="409">
        <v>7</v>
      </c>
      <c r="D387" s="409">
        <v>2</v>
      </c>
      <c r="E387" s="409"/>
      <c r="F387" s="435" t="s">
        <v>430</v>
      </c>
      <c r="G387" s="39">
        <f aca="true" t="shared" si="73" ref="G387:L387">+G388</f>
        <v>0</v>
      </c>
      <c r="H387" s="39">
        <f t="shared" si="73"/>
        <v>0</v>
      </c>
      <c r="I387" s="39">
        <f t="shared" si="73"/>
        <v>0</v>
      </c>
      <c r="J387" s="39">
        <f t="shared" si="73"/>
        <v>0</v>
      </c>
      <c r="K387" s="39">
        <f t="shared" si="73"/>
        <v>0</v>
      </c>
      <c r="L387" s="39">
        <f t="shared" si="73"/>
        <v>0</v>
      </c>
      <c r="M387" s="43">
        <v>0</v>
      </c>
      <c r="N387" s="43">
        <v>0</v>
      </c>
      <c r="O387" s="56">
        <v>0</v>
      </c>
    </row>
    <row r="388" spans="1:15" ht="12.75">
      <c r="A388" s="418">
        <v>2</v>
      </c>
      <c r="B388" s="412">
        <v>4</v>
      </c>
      <c r="C388" s="412">
        <v>7</v>
      </c>
      <c r="D388" s="412">
        <v>2</v>
      </c>
      <c r="E388" s="412" t="s">
        <v>305</v>
      </c>
      <c r="F388" s="416" t="s">
        <v>431</v>
      </c>
      <c r="G388" s="39"/>
      <c r="H388" s="39"/>
      <c r="I388" s="39"/>
      <c r="J388" s="39"/>
      <c r="K388" s="39"/>
      <c r="L388" s="39"/>
      <c r="M388" s="39"/>
      <c r="N388" s="39"/>
      <c r="O388" s="49">
        <v>0</v>
      </c>
    </row>
    <row r="389" spans="1:15" ht="12.75">
      <c r="A389" s="423">
        <v>2</v>
      </c>
      <c r="B389" s="409">
        <v>4</v>
      </c>
      <c r="C389" s="409">
        <v>7</v>
      </c>
      <c r="D389" s="409">
        <v>3</v>
      </c>
      <c r="E389" s="409"/>
      <c r="F389" s="435" t="s">
        <v>432</v>
      </c>
      <c r="G389" s="39">
        <f aca="true" t="shared" si="74" ref="G389:L389">+G390</f>
        <v>0</v>
      </c>
      <c r="H389" s="39">
        <f t="shared" si="74"/>
        <v>0</v>
      </c>
      <c r="I389" s="39">
        <f t="shared" si="74"/>
        <v>0</v>
      </c>
      <c r="J389" s="39">
        <f t="shared" si="74"/>
        <v>0</v>
      </c>
      <c r="K389" s="39">
        <f t="shared" si="74"/>
        <v>0</v>
      </c>
      <c r="L389" s="39">
        <f t="shared" si="74"/>
        <v>0</v>
      </c>
      <c r="M389" s="43">
        <v>0</v>
      </c>
      <c r="N389" s="43">
        <v>0</v>
      </c>
      <c r="O389" s="56">
        <v>0</v>
      </c>
    </row>
    <row r="390" spans="1:15" ht="12.75">
      <c r="A390" s="418">
        <v>2</v>
      </c>
      <c r="B390" s="412">
        <v>4</v>
      </c>
      <c r="C390" s="412">
        <v>7</v>
      </c>
      <c r="D390" s="412">
        <v>3</v>
      </c>
      <c r="E390" s="412" t="s">
        <v>305</v>
      </c>
      <c r="F390" s="416" t="s">
        <v>432</v>
      </c>
      <c r="G390" s="39"/>
      <c r="H390" s="39"/>
      <c r="I390" s="39"/>
      <c r="J390" s="39"/>
      <c r="K390" s="39"/>
      <c r="L390" s="39"/>
      <c r="M390" s="39"/>
      <c r="N390" s="39"/>
      <c r="O390" s="49">
        <v>0</v>
      </c>
    </row>
    <row r="391" spans="1:15" ht="12.75">
      <c r="A391" s="405">
        <v>2</v>
      </c>
      <c r="B391" s="406">
        <v>4</v>
      </c>
      <c r="C391" s="406">
        <v>9</v>
      </c>
      <c r="D391" s="406"/>
      <c r="E391" s="406"/>
      <c r="F391" s="407" t="s">
        <v>433</v>
      </c>
      <c r="G391" s="268">
        <f aca="true" t="shared" si="75" ref="G391:L391">+G392+G394+G396+G398</f>
        <v>0</v>
      </c>
      <c r="H391" s="268">
        <f t="shared" si="75"/>
        <v>0</v>
      </c>
      <c r="I391" s="268">
        <f t="shared" si="75"/>
        <v>0</v>
      </c>
      <c r="J391" s="268">
        <f t="shared" si="75"/>
        <v>0</v>
      </c>
      <c r="K391" s="268">
        <f t="shared" si="75"/>
        <v>0</v>
      </c>
      <c r="L391" s="268">
        <f t="shared" si="75"/>
        <v>0</v>
      </c>
      <c r="M391" s="45">
        <v>0</v>
      </c>
      <c r="N391" s="45">
        <v>0</v>
      </c>
      <c r="O391" s="55">
        <v>0</v>
      </c>
    </row>
    <row r="392" spans="1:15" ht="12.75">
      <c r="A392" s="423">
        <v>2</v>
      </c>
      <c r="B392" s="409">
        <v>4</v>
      </c>
      <c r="C392" s="409">
        <v>9</v>
      </c>
      <c r="D392" s="409">
        <v>1</v>
      </c>
      <c r="E392" s="409"/>
      <c r="F392" s="435" t="s">
        <v>433</v>
      </c>
      <c r="G392" s="39">
        <f aca="true" t="shared" si="76" ref="G392:L392">+G393</f>
        <v>0</v>
      </c>
      <c r="H392" s="39">
        <f t="shared" si="76"/>
        <v>0</v>
      </c>
      <c r="I392" s="39">
        <f t="shared" si="76"/>
        <v>0</v>
      </c>
      <c r="J392" s="39">
        <f t="shared" si="76"/>
        <v>0</v>
      </c>
      <c r="K392" s="39">
        <f t="shared" si="76"/>
        <v>0</v>
      </c>
      <c r="L392" s="39">
        <f t="shared" si="76"/>
        <v>0</v>
      </c>
      <c r="M392" s="40">
        <v>0</v>
      </c>
      <c r="N392" s="40">
        <v>0</v>
      </c>
      <c r="O392" s="57">
        <v>0</v>
      </c>
    </row>
    <row r="393" spans="1:15" ht="12.75">
      <c r="A393" s="418">
        <v>2</v>
      </c>
      <c r="B393" s="412">
        <v>4</v>
      </c>
      <c r="C393" s="412">
        <v>9</v>
      </c>
      <c r="D393" s="412">
        <v>1</v>
      </c>
      <c r="E393" s="412" t="s">
        <v>305</v>
      </c>
      <c r="F393" s="416" t="s">
        <v>433</v>
      </c>
      <c r="G393" s="39"/>
      <c r="H393" s="39"/>
      <c r="I393" s="39"/>
      <c r="J393" s="39"/>
      <c r="K393" s="39"/>
      <c r="L393" s="39"/>
      <c r="M393" s="39"/>
      <c r="N393" s="39"/>
      <c r="O393" s="49">
        <v>0</v>
      </c>
    </row>
    <row r="394" spans="1:15" ht="12.75">
      <c r="A394" s="423">
        <v>2</v>
      </c>
      <c r="B394" s="409">
        <v>4</v>
      </c>
      <c r="C394" s="409">
        <v>9</v>
      </c>
      <c r="D394" s="409">
        <v>2</v>
      </c>
      <c r="E394" s="409"/>
      <c r="F394" s="435" t="s">
        <v>434</v>
      </c>
      <c r="G394" s="39">
        <f aca="true" t="shared" si="77" ref="G394:L394">+G395</f>
        <v>0</v>
      </c>
      <c r="H394" s="39">
        <f t="shared" si="77"/>
        <v>0</v>
      </c>
      <c r="I394" s="39">
        <f t="shared" si="77"/>
        <v>0</v>
      </c>
      <c r="J394" s="39">
        <f t="shared" si="77"/>
        <v>0</v>
      </c>
      <c r="K394" s="39">
        <f t="shared" si="77"/>
        <v>0</v>
      </c>
      <c r="L394" s="39">
        <f t="shared" si="77"/>
        <v>0</v>
      </c>
      <c r="M394" s="40">
        <v>0</v>
      </c>
      <c r="N394" s="40">
        <v>0</v>
      </c>
      <c r="O394" s="57">
        <v>0</v>
      </c>
    </row>
    <row r="395" spans="1:15" ht="12.75">
      <c r="A395" s="418">
        <v>2</v>
      </c>
      <c r="B395" s="412">
        <v>4</v>
      </c>
      <c r="C395" s="412">
        <v>9</v>
      </c>
      <c r="D395" s="412">
        <v>2</v>
      </c>
      <c r="E395" s="412" t="s">
        <v>305</v>
      </c>
      <c r="F395" s="416" t="s">
        <v>434</v>
      </c>
      <c r="G395" s="39"/>
      <c r="H395" s="39"/>
      <c r="I395" s="39"/>
      <c r="J395" s="39"/>
      <c r="K395" s="39"/>
      <c r="L395" s="39"/>
      <c r="M395" s="39"/>
      <c r="N395" s="39"/>
      <c r="O395" s="49">
        <v>0</v>
      </c>
    </row>
    <row r="396" spans="1:15" ht="12.75">
      <c r="A396" s="423">
        <v>2</v>
      </c>
      <c r="B396" s="409">
        <v>4</v>
      </c>
      <c r="C396" s="409">
        <v>9</v>
      </c>
      <c r="D396" s="409">
        <v>3</v>
      </c>
      <c r="E396" s="409"/>
      <c r="F396" s="435" t="s">
        <v>435</v>
      </c>
      <c r="G396" s="39">
        <f aca="true" t="shared" si="78" ref="G396:L396">+G397</f>
        <v>0</v>
      </c>
      <c r="H396" s="39">
        <f t="shared" si="78"/>
        <v>0</v>
      </c>
      <c r="I396" s="39">
        <f t="shared" si="78"/>
        <v>0</v>
      </c>
      <c r="J396" s="39">
        <f t="shared" si="78"/>
        <v>0</v>
      </c>
      <c r="K396" s="39">
        <f t="shared" si="78"/>
        <v>0</v>
      </c>
      <c r="L396" s="39">
        <f t="shared" si="78"/>
        <v>0</v>
      </c>
      <c r="M396" s="40">
        <v>0</v>
      </c>
      <c r="N396" s="40">
        <v>0</v>
      </c>
      <c r="O396" s="57">
        <v>0</v>
      </c>
    </row>
    <row r="397" spans="1:15" ht="12.75">
      <c r="A397" s="418">
        <v>2</v>
      </c>
      <c r="B397" s="412">
        <v>4</v>
      </c>
      <c r="C397" s="412">
        <v>9</v>
      </c>
      <c r="D397" s="412">
        <v>3</v>
      </c>
      <c r="E397" s="412" t="s">
        <v>305</v>
      </c>
      <c r="F397" s="416" t="s">
        <v>435</v>
      </c>
      <c r="G397" s="39"/>
      <c r="H397" s="39"/>
      <c r="I397" s="39"/>
      <c r="J397" s="39"/>
      <c r="K397" s="39"/>
      <c r="L397" s="39"/>
      <c r="M397" s="39"/>
      <c r="N397" s="39"/>
      <c r="O397" s="49">
        <v>0</v>
      </c>
    </row>
    <row r="398" spans="1:15" ht="12.75">
      <c r="A398" s="423">
        <v>2</v>
      </c>
      <c r="B398" s="409">
        <v>4</v>
      </c>
      <c r="C398" s="409">
        <v>9</v>
      </c>
      <c r="D398" s="409">
        <v>4</v>
      </c>
      <c r="E398" s="409"/>
      <c r="F398" s="435" t="s">
        <v>436</v>
      </c>
      <c r="G398" s="39">
        <f aca="true" t="shared" si="79" ref="G398:L398">+G399</f>
        <v>0</v>
      </c>
      <c r="H398" s="39">
        <f t="shared" si="79"/>
        <v>0</v>
      </c>
      <c r="I398" s="39">
        <f t="shared" si="79"/>
        <v>0</v>
      </c>
      <c r="J398" s="39">
        <f t="shared" si="79"/>
        <v>0</v>
      </c>
      <c r="K398" s="39">
        <f t="shared" si="79"/>
        <v>0</v>
      </c>
      <c r="L398" s="39">
        <f t="shared" si="79"/>
        <v>0</v>
      </c>
      <c r="M398" s="40">
        <v>0</v>
      </c>
      <c r="N398" s="40">
        <v>0</v>
      </c>
      <c r="O398" s="57">
        <v>0</v>
      </c>
    </row>
    <row r="399" spans="1:15" ht="12.75">
      <c r="A399" s="411">
        <v>2</v>
      </c>
      <c r="B399" s="412">
        <v>4</v>
      </c>
      <c r="C399" s="412">
        <v>9</v>
      </c>
      <c r="D399" s="412">
        <v>4</v>
      </c>
      <c r="E399" s="412" t="s">
        <v>305</v>
      </c>
      <c r="F399" s="416" t="s">
        <v>436</v>
      </c>
      <c r="G399" s="39"/>
      <c r="H399" s="39"/>
      <c r="I399" s="39"/>
      <c r="J399" s="39"/>
      <c r="K399" s="39"/>
      <c r="L399" s="39"/>
      <c r="M399" s="39"/>
      <c r="N399" s="39"/>
      <c r="O399" s="49">
        <v>0</v>
      </c>
    </row>
    <row r="400" spans="1:15" ht="12.75">
      <c r="A400" s="401">
        <v>2</v>
      </c>
      <c r="B400" s="402">
        <v>5</v>
      </c>
      <c r="C400" s="403"/>
      <c r="D400" s="403"/>
      <c r="E400" s="403"/>
      <c r="F400" s="404" t="s">
        <v>437</v>
      </c>
      <c r="G400" s="269">
        <f aca="true" t="shared" si="80" ref="G400:L400">+G401+G403+G405</f>
        <v>0</v>
      </c>
      <c r="H400" s="269">
        <f t="shared" si="80"/>
        <v>0</v>
      </c>
      <c r="I400" s="269">
        <f t="shared" si="80"/>
        <v>0</v>
      </c>
      <c r="J400" s="269">
        <f t="shared" si="80"/>
        <v>0</v>
      </c>
      <c r="K400" s="269">
        <f t="shared" si="80"/>
        <v>0</v>
      </c>
      <c r="L400" s="269">
        <f t="shared" si="80"/>
        <v>0</v>
      </c>
      <c r="M400" s="46">
        <v>0</v>
      </c>
      <c r="N400" s="46">
        <v>0</v>
      </c>
      <c r="O400" s="54">
        <v>0</v>
      </c>
    </row>
    <row r="401" spans="1:15" ht="12.75">
      <c r="A401" s="405">
        <v>2</v>
      </c>
      <c r="B401" s="406">
        <v>5</v>
      </c>
      <c r="C401" s="406">
        <v>1</v>
      </c>
      <c r="D401" s="406"/>
      <c r="E401" s="406"/>
      <c r="F401" s="407" t="s">
        <v>438</v>
      </c>
      <c r="G401" s="268">
        <f aca="true" t="shared" si="81" ref="G401:L401">+G402</f>
        <v>0</v>
      </c>
      <c r="H401" s="268">
        <f t="shared" si="81"/>
        <v>0</v>
      </c>
      <c r="I401" s="268">
        <f t="shared" si="81"/>
        <v>0</v>
      </c>
      <c r="J401" s="268">
        <f t="shared" si="81"/>
        <v>0</v>
      </c>
      <c r="K401" s="268">
        <f t="shared" si="81"/>
        <v>0</v>
      </c>
      <c r="L401" s="268">
        <f t="shared" si="81"/>
        <v>0</v>
      </c>
      <c r="M401" s="45">
        <v>0</v>
      </c>
      <c r="N401" s="45">
        <v>0</v>
      </c>
      <c r="O401" s="55">
        <v>0</v>
      </c>
    </row>
    <row r="402" spans="1:15" ht="12.75">
      <c r="A402" s="41">
        <v>2</v>
      </c>
      <c r="B402" s="42">
        <v>5</v>
      </c>
      <c r="C402" s="42">
        <v>1</v>
      </c>
      <c r="D402" s="42">
        <v>1</v>
      </c>
      <c r="E402" s="42" t="s">
        <v>305</v>
      </c>
      <c r="F402" s="436" t="s">
        <v>439</v>
      </c>
      <c r="G402" s="39"/>
      <c r="H402" s="39"/>
      <c r="I402" s="39"/>
      <c r="J402" s="39"/>
      <c r="K402" s="39"/>
      <c r="L402" s="39"/>
      <c r="M402" s="39"/>
      <c r="N402" s="39"/>
      <c r="O402" s="49">
        <v>0</v>
      </c>
    </row>
    <row r="403" spans="1:15" ht="12.75">
      <c r="A403" s="408">
        <v>2</v>
      </c>
      <c r="B403" s="409">
        <v>5</v>
      </c>
      <c r="C403" s="409">
        <v>1</v>
      </c>
      <c r="D403" s="409">
        <v>2</v>
      </c>
      <c r="E403" s="409"/>
      <c r="F403" s="435" t="s">
        <v>440</v>
      </c>
      <c r="G403" s="39">
        <f aca="true" t="shared" si="82" ref="G403:L403">+G404</f>
        <v>0</v>
      </c>
      <c r="H403" s="39">
        <f t="shared" si="82"/>
        <v>0</v>
      </c>
      <c r="I403" s="39">
        <f t="shared" si="82"/>
        <v>0</v>
      </c>
      <c r="J403" s="39">
        <f t="shared" si="82"/>
        <v>0</v>
      </c>
      <c r="K403" s="39">
        <f t="shared" si="82"/>
        <v>0</v>
      </c>
      <c r="L403" s="39">
        <f t="shared" si="82"/>
        <v>0</v>
      </c>
      <c r="M403" s="40">
        <v>0</v>
      </c>
      <c r="N403" s="40">
        <v>0</v>
      </c>
      <c r="O403" s="57">
        <v>0</v>
      </c>
    </row>
    <row r="404" spans="1:15" ht="12.75">
      <c r="A404" s="411">
        <v>2</v>
      </c>
      <c r="B404" s="412">
        <v>5</v>
      </c>
      <c r="C404" s="412">
        <v>1</v>
      </c>
      <c r="D404" s="412">
        <v>2</v>
      </c>
      <c r="E404" s="412" t="s">
        <v>305</v>
      </c>
      <c r="F404" s="416" t="s">
        <v>440</v>
      </c>
      <c r="G404" s="39"/>
      <c r="H404" s="39"/>
      <c r="I404" s="39"/>
      <c r="J404" s="39"/>
      <c r="K404" s="39"/>
      <c r="L404" s="39"/>
      <c r="M404" s="39"/>
      <c r="N404" s="39"/>
      <c r="O404" s="49">
        <v>0</v>
      </c>
    </row>
    <row r="405" spans="1:15" ht="12.75">
      <c r="A405" s="408">
        <v>2</v>
      </c>
      <c r="B405" s="409">
        <v>5</v>
      </c>
      <c r="C405" s="409">
        <v>1</v>
      </c>
      <c r="D405" s="409">
        <v>3</v>
      </c>
      <c r="E405" s="409"/>
      <c r="F405" s="435" t="s">
        <v>441</v>
      </c>
      <c r="G405" s="39">
        <f aca="true" t="shared" si="83" ref="G405:L405">+G406</f>
        <v>0</v>
      </c>
      <c r="H405" s="39">
        <f t="shared" si="83"/>
        <v>0</v>
      </c>
      <c r="I405" s="39">
        <f t="shared" si="83"/>
        <v>0</v>
      </c>
      <c r="J405" s="39">
        <f t="shared" si="83"/>
        <v>0</v>
      </c>
      <c r="K405" s="39">
        <f t="shared" si="83"/>
        <v>0</v>
      </c>
      <c r="L405" s="39">
        <f t="shared" si="83"/>
        <v>0</v>
      </c>
      <c r="M405" s="43">
        <v>0</v>
      </c>
      <c r="N405" s="43">
        <v>0</v>
      </c>
      <c r="O405" s="56">
        <v>0</v>
      </c>
    </row>
    <row r="406" spans="1:15" ht="12.75">
      <c r="A406" s="411">
        <v>2</v>
      </c>
      <c r="B406" s="412">
        <v>5</v>
      </c>
      <c r="C406" s="412">
        <v>1</v>
      </c>
      <c r="D406" s="412">
        <v>3</v>
      </c>
      <c r="E406" s="412" t="s">
        <v>305</v>
      </c>
      <c r="F406" s="416" t="s">
        <v>441</v>
      </c>
      <c r="G406" s="39"/>
      <c r="H406" s="39"/>
      <c r="I406" s="39"/>
      <c r="J406" s="39"/>
      <c r="K406" s="39"/>
      <c r="L406" s="39"/>
      <c r="M406" s="39"/>
      <c r="N406" s="39"/>
      <c r="O406" s="49">
        <v>0</v>
      </c>
    </row>
    <row r="407" spans="1:15" ht="12.75">
      <c r="A407" s="401">
        <v>2</v>
      </c>
      <c r="B407" s="402">
        <v>6</v>
      </c>
      <c r="C407" s="403"/>
      <c r="D407" s="403"/>
      <c r="E407" s="403"/>
      <c r="F407" s="404" t="s">
        <v>251</v>
      </c>
      <c r="G407" s="269">
        <f aca="true" t="shared" si="84" ref="G407:L407">+G408+G419+G428+G437+G444+G459+G464+G483</f>
        <v>2500000</v>
      </c>
      <c r="H407" s="269">
        <f t="shared" si="84"/>
        <v>2500000</v>
      </c>
      <c r="I407" s="269">
        <f t="shared" si="84"/>
        <v>2500000</v>
      </c>
      <c r="J407" s="269">
        <f t="shared" si="84"/>
        <v>2250000</v>
      </c>
      <c r="K407" s="269">
        <f t="shared" si="84"/>
        <v>2250000</v>
      </c>
      <c r="L407" s="269">
        <f t="shared" si="84"/>
        <v>0</v>
      </c>
      <c r="M407" s="46">
        <v>15795000</v>
      </c>
      <c r="N407" s="46">
        <v>15795000</v>
      </c>
      <c r="O407" s="54">
        <v>2.6107964601769913</v>
      </c>
    </row>
    <row r="408" spans="1:15" ht="12.75">
      <c r="A408" s="405">
        <v>2</v>
      </c>
      <c r="B408" s="406">
        <v>6</v>
      </c>
      <c r="C408" s="406">
        <v>1</v>
      </c>
      <c r="D408" s="406"/>
      <c r="E408" s="406"/>
      <c r="F408" s="407" t="s">
        <v>252</v>
      </c>
      <c r="G408" s="268">
        <f aca="true" t="shared" si="85" ref="G408:L408">+G409+G411+G413+G415+G417</f>
        <v>0</v>
      </c>
      <c r="H408" s="268">
        <f t="shared" si="85"/>
        <v>0</v>
      </c>
      <c r="I408" s="268">
        <f t="shared" si="85"/>
        <v>0</v>
      </c>
      <c r="J408" s="268">
        <f t="shared" si="85"/>
        <v>0</v>
      </c>
      <c r="K408" s="268">
        <f t="shared" si="85"/>
        <v>0</v>
      </c>
      <c r="L408" s="268">
        <f t="shared" si="85"/>
        <v>0</v>
      </c>
      <c r="M408" s="45">
        <v>1200000</v>
      </c>
      <c r="N408" s="45">
        <v>1200000</v>
      </c>
      <c r="O408" s="55">
        <v>0.11592920353982301</v>
      </c>
    </row>
    <row r="409" spans="1:15" ht="12.75">
      <c r="A409" s="408">
        <v>2</v>
      </c>
      <c r="B409" s="409">
        <v>6</v>
      </c>
      <c r="C409" s="409">
        <v>1</v>
      </c>
      <c r="D409" s="409">
        <v>1</v>
      </c>
      <c r="E409" s="409"/>
      <c r="F409" s="417" t="s">
        <v>253</v>
      </c>
      <c r="G409" s="39">
        <f aca="true" t="shared" si="86" ref="G409:L409">+G410</f>
        <v>0</v>
      </c>
      <c r="H409" s="39">
        <f t="shared" si="86"/>
        <v>0</v>
      </c>
      <c r="I409" s="39">
        <f t="shared" si="86"/>
        <v>0</v>
      </c>
      <c r="J409" s="39">
        <f t="shared" si="86"/>
        <v>0</v>
      </c>
      <c r="K409" s="39">
        <f t="shared" si="86"/>
        <v>0</v>
      </c>
      <c r="L409" s="39">
        <f t="shared" si="86"/>
        <v>0</v>
      </c>
      <c r="M409" s="40">
        <v>200000</v>
      </c>
      <c r="N409" s="40">
        <v>200000</v>
      </c>
      <c r="O409" s="57">
        <v>0.017699115044247787</v>
      </c>
    </row>
    <row r="410" spans="1:15" ht="12.75">
      <c r="A410" s="411">
        <v>2</v>
      </c>
      <c r="B410" s="412">
        <v>6</v>
      </c>
      <c r="C410" s="412">
        <v>1</v>
      </c>
      <c r="D410" s="412">
        <v>1</v>
      </c>
      <c r="E410" s="412" t="s">
        <v>305</v>
      </c>
      <c r="F410" s="416" t="s">
        <v>253</v>
      </c>
      <c r="G410" s="39"/>
      <c r="H410" s="39"/>
      <c r="I410" s="39"/>
      <c r="J410" s="39"/>
      <c r="K410" s="39"/>
      <c r="L410" s="39"/>
      <c r="M410" s="39">
        <v>200000</v>
      </c>
      <c r="N410" s="39">
        <v>200000</v>
      </c>
      <c r="O410" s="49">
        <v>0.017699115044247787</v>
      </c>
    </row>
    <row r="411" spans="1:15" ht="12.75">
      <c r="A411" s="408">
        <v>2</v>
      </c>
      <c r="B411" s="409">
        <v>6</v>
      </c>
      <c r="C411" s="409">
        <v>1</v>
      </c>
      <c r="D411" s="409">
        <v>2</v>
      </c>
      <c r="E411" s="409"/>
      <c r="F411" s="417" t="s">
        <v>442</v>
      </c>
      <c r="G411" s="39">
        <f aca="true" t="shared" si="87" ref="G411:L411">+G412</f>
        <v>0</v>
      </c>
      <c r="H411" s="39">
        <f t="shared" si="87"/>
        <v>0</v>
      </c>
      <c r="I411" s="39">
        <f t="shared" si="87"/>
        <v>0</v>
      </c>
      <c r="J411" s="39">
        <f t="shared" si="87"/>
        <v>0</v>
      </c>
      <c r="K411" s="39">
        <f t="shared" si="87"/>
        <v>0</v>
      </c>
      <c r="L411" s="39">
        <f t="shared" si="87"/>
        <v>0</v>
      </c>
      <c r="M411" s="40">
        <v>200000</v>
      </c>
      <c r="N411" s="40">
        <v>200000</v>
      </c>
      <c r="O411" s="57">
        <v>0</v>
      </c>
    </row>
    <row r="412" spans="1:15" ht="12.75">
      <c r="A412" s="420">
        <v>2</v>
      </c>
      <c r="B412" s="412">
        <v>6</v>
      </c>
      <c r="C412" s="412">
        <v>1</v>
      </c>
      <c r="D412" s="412">
        <v>2</v>
      </c>
      <c r="E412" s="412" t="s">
        <v>305</v>
      </c>
      <c r="F412" s="416" t="s">
        <v>442</v>
      </c>
      <c r="G412" s="39"/>
      <c r="H412" s="39"/>
      <c r="I412" s="39"/>
      <c r="J412" s="39"/>
      <c r="K412" s="39"/>
      <c r="L412" s="39"/>
      <c r="M412" s="39">
        <v>200000</v>
      </c>
      <c r="N412" s="39">
        <v>200000</v>
      </c>
      <c r="O412" s="49">
        <v>0</v>
      </c>
    </row>
    <row r="413" spans="1:15" ht="12.75">
      <c r="A413" s="408">
        <v>2</v>
      </c>
      <c r="B413" s="409">
        <v>6</v>
      </c>
      <c r="C413" s="409">
        <v>1</v>
      </c>
      <c r="D413" s="409">
        <v>3</v>
      </c>
      <c r="E413" s="409"/>
      <c r="F413" s="435" t="s">
        <v>443</v>
      </c>
      <c r="G413" s="39">
        <f aca="true" t="shared" si="88" ref="G413:L413">+G414</f>
        <v>0</v>
      </c>
      <c r="H413" s="39">
        <f t="shared" si="88"/>
        <v>0</v>
      </c>
      <c r="I413" s="39">
        <f t="shared" si="88"/>
        <v>0</v>
      </c>
      <c r="J413" s="39">
        <f t="shared" si="88"/>
        <v>0</v>
      </c>
      <c r="K413" s="39">
        <f t="shared" si="88"/>
        <v>0</v>
      </c>
      <c r="L413" s="39">
        <f t="shared" si="88"/>
        <v>0</v>
      </c>
      <c r="M413" s="40">
        <v>500000</v>
      </c>
      <c r="N413" s="40">
        <v>500000</v>
      </c>
      <c r="O413" s="57">
        <v>0.08849557522123894</v>
      </c>
    </row>
    <row r="414" spans="1:15" ht="12.75">
      <c r="A414" s="411">
        <v>2</v>
      </c>
      <c r="B414" s="412">
        <v>6</v>
      </c>
      <c r="C414" s="412">
        <v>1</v>
      </c>
      <c r="D414" s="412">
        <v>3</v>
      </c>
      <c r="E414" s="412" t="s">
        <v>305</v>
      </c>
      <c r="F414" s="416" t="s">
        <v>443</v>
      </c>
      <c r="G414" s="39"/>
      <c r="H414" s="39"/>
      <c r="I414" s="39"/>
      <c r="J414" s="39"/>
      <c r="K414" s="39"/>
      <c r="L414" s="39"/>
      <c r="M414" s="39">
        <v>500000</v>
      </c>
      <c r="N414" s="39">
        <v>500000</v>
      </c>
      <c r="O414" s="49">
        <v>0.08849557522123894</v>
      </c>
    </row>
    <row r="415" spans="1:15" ht="12.75">
      <c r="A415" s="408">
        <v>2</v>
      </c>
      <c r="B415" s="409">
        <v>6</v>
      </c>
      <c r="C415" s="409">
        <v>1</v>
      </c>
      <c r="D415" s="409">
        <v>4</v>
      </c>
      <c r="E415" s="409"/>
      <c r="F415" s="417" t="s">
        <v>444</v>
      </c>
      <c r="G415" s="39">
        <f aca="true" t="shared" si="89" ref="G415:L415">+G416</f>
        <v>0</v>
      </c>
      <c r="H415" s="39">
        <f t="shared" si="89"/>
        <v>0</v>
      </c>
      <c r="I415" s="39">
        <f t="shared" si="89"/>
        <v>0</v>
      </c>
      <c r="J415" s="39">
        <f t="shared" si="89"/>
        <v>0</v>
      </c>
      <c r="K415" s="39">
        <f t="shared" si="89"/>
        <v>0</v>
      </c>
      <c r="L415" s="39">
        <f t="shared" si="89"/>
        <v>0</v>
      </c>
      <c r="M415" s="40">
        <v>100000</v>
      </c>
      <c r="N415" s="40">
        <v>100000</v>
      </c>
      <c r="O415" s="57">
        <v>0.004424778761061947</v>
      </c>
    </row>
    <row r="416" spans="1:15" ht="12.75">
      <c r="A416" s="411">
        <v>2</v>
      </c>
      <c r="B416" s="412">
        <v>6</v>
      </c>
      <c r="C416" s="412">
        <v>1</v>
      </c>
      <c r="D416" s="412">
        <v>4</v>
      </c>
      <c r="E416" s="412" t="s">
        <v>305</v>
      </c>
      <c r="F416" s="416" t="s">
        <v>444</v>
      </c>
      <c r="G416" s="39"/>
      <c r="H416" s="39"/>
      <c r="I416" s="39"/>
      <c r="J416" s="39"/>
      <c r="K416" s="39"/>
      <c r="L416" s="39"/>
      <c r="M416" s="39">
        <v>100000</v>
      </c>
      <c r="N416" s="39">
        <v>100000</v>
      </c>
      <c r="O416" s="49">
        <v>0.004424778761061947</v>
      </c>
    </row>
    <row r="417" spans="1:15" ht="12.75">
      <c r="A417" s="408">
        <v>2</v>
      </c>
      <c r="B417" s="409">
        <v>6</v>
      </c>
      <c r="C417" s="409">
        <v>1</v>
      </c>
      <c r="D417" s="409">
        <v>9</v>
      </c>
      <c r="E417" s="409"/>
      <c r="F417" s="417" t="s">
        <v>254</v>
      </c>
      <c r="G417" s="39">
        <f aca="true" t="shared" si="90" ref="G417:L417">+G418</f>
        <v>0</v>
      </c>
      <c r="H417" s="39">
        <f t="shared" si="90"/>
        <v>0</v>
      </c>
      <c r="I417" s="39">
        <f t="shared" si="90"/>
        <v>0</v>
      </c>
      <c r="J417" s="39">
        <f t="shared" si="90"/>
        <v>0</v>
      </c>
      <c r="K417" s="39">
        <f t="shared" si="90"/>
        <v>0</v>
      </c>
      <c r="L417" s="39">
        <f t="shared" si="90"/>
        <v>0</v>
      </c>
      <c r="M417" s="40">
        <v>200000</v>
      </c>
      <c r="N417" s="40">
        <v>200000</v>
      </c>
      <c r="O417" s="57">
        <v>0.005309734513274336</v>
      </c>
    </row>
    <row r="418" spans="1:15" ht="12.75">
      <c r="A418" s="411">
        <v>2</v>
      </c>
      <c r="B418" s="412">
        <v>6</v>
      </c>
      <c r="C418" s="412">
        <v>1</v>
      </c>
      <c r="D418" s="412">
        <v>9</v>
      </c>
      <c r="E418" s="412" t="s">
        <v>305</v>
      </c>
      <c r="F418" s="416" t="s">
        <v>254</v>
      </c>
      <c r="G418" s="39"/>
      <c r="H418" s="39"/>
      <c r="I418" s="39"/>
      <c r="J418" s="39"/>
      <c r="K418" s="39"/>
      <c r="L418" s="39"/>
      <c r="M418" s="39">
        <v>200000</v>
      </c>
      <c r="N418" s="39">
        <v>200000</v>
      </c>
      <c r="O418" s="49">
        <v>0.005309734513274336</v>
      </c>
    </row>
    <row r="419" spans="1:15" ht="12.75">
      <c r="A419" s="405">
        <v>2</v>
      </c>
      <c r="B419" s="406">
        <v>6</v>
      </c>
      <c r="C419" s="406">
        <v>2</v>
      </c>
      <c r="D419" s="406"/>
      <c r="E419" s="406"/>
      <c r="F419" s="407" t="s">
        <v>255</v>
      </c>
      <c r="G419" s="268">
        <f aca="true" t="shared" si="91" ref="G419:L419">+G420+G422+G424+G426</f>
        <v>0</v>
      </c>
      <c r="H419" s="268">
        <f t="shared" si="91"/>
        <v>0</v>
      </c>
      <c r="I419" s="268">
        <f t="shared" si="91"/>
        <v>0</v>
      </c>
      <c r="J419" s="268">
        <f t="shared" si="91"/>
        <v>0</v>
      </c>
      <c r="K419" s="268">
        <f t="shared" si="91"/>
        <v>0</v>
      </c>
      <c r="L419" s="268">
        <f t="shared" si="91"/>
        <v>0</v>
      </c>
      <c r="M419" s="45">
        <v>300000</v>
      </c>
      <c r="N419" s="45">
        <v>300000</v>
      </c>
      <c r="O419" s="55">
        <v>0</v>
      </c>
    </row>
    <row r="420" spans="1:15" ht="12.75">
      <c r="A420" s="408">
        <v>2</v>
      </c>
      <c r="B420" s="409">
        <v>6</v>
      </c>
      <c r="C420" s="409">
        <v>2</v>
      </c>
      <c r="D420" s="409">
        <v>1</v>
      </c>
      <c r="E420" s="409"/>
      <c r="F420" s="417" t="s">
        <v>445</v>
      </c>
      <c r="G420" s="39">
        <f aca="true" t="shared" si="92" ref="G420:L420">+G421</f>
        <v>0</v>
      </c>
      <c r="H420" s="39">
        <f t="shared" si="92"/>
        <v>0</v>
      </c>
      <c r="I420" s="39">
        <f t="shared" si="92"/>
        <v>0</v>
      </c>
      <c r="J420" s="39">
        <f t="shared" si="92"/>
        <v>0</v>
      </c>
      <c r="K420" s="39">
        <f t="shared" si="92"/>
        <v>0</v>
      </c>
      <c r="L420" s="39">
        <f t="shared" si="92"/>
        <v>0</v>
      </c>
      <c r="M420" s="40">
        <v>300000</v>
      </c>
      <c r="N420" s="40">
        <v>300000</v>
      </c>
      <c r="O420" s="57">
        <v>0</v>
      </c>
    </row>
    <row r="421" spans="1:15" ht="12.75">
      <c r="A421" s="418">
        <v>2</v>
      </c>
      <c r="B421" s="412">
        <v>6</v>
      </c>
      <c r="C421" s="412">
        <v>2</v>
      </c>
      <c r="D421" s="412">
        <v>1</v>
      </c>
      <c r="E421" s="412" t="s">
        <v>305</v>
      </c>
      <c r="F421" s="416" t="s">
        <v>445</v>
      </c>
      <c r="G421" s="39"/>
      <c r="H421" s="39"/>
      <c r="I421" s="39"/>
      <c r="J421" s="39"/>
      <c r="K421" s="39"/>
      <c r="L421" s="39"/>
      <c r="M421" s="39">
        <v>300000</v>
      </c>
      <c r="N421" s="39">
        <v>300000</v>
      </c>
      <c r="O421" s="49">
        <v>0</v>
      </c>
    </row>
    <row r="422" spans="1:15" ht="12.75">
      <c r="A422" s="423">
        <v>2</v>
      </c>
      <c r="B422" s="409">
        <v>6</v>
      </c>
      <c r="C422" s="409">
        <v>2</v>
      </c>
      <c r="D422" s="409">
        <v>2</v>
      </c>
      <c r="E422" s="409"/>
      <c r="F422" s="435" t="s">
        <v>256</v>
      </c>
      <c r="G422" s="39">
        <f aca="true" t="shared" si="93" ref="G422:L422">+G423</f>
        <v>0</v>
      </c>
      <c r="H422" s="39">
        <f t="shared" si="93"/>
        <v>0</v>
      </c>
      <c r="I422" s="39">
        <f t="shared" si="93"/>
        <v>0</v>
      </c>
      <c r="J422" s="39">
        <f t="shared" si="93"/>
        <v>0</v>
      </c>
      <c r="K422" s="39">
        <f t="shared" si="93"/>
        <v>0</v>
      </c>
      <c r="L422" s="39">
        <f t="shared" si="93"/>
        <v>0</v>
      </c>
      <c r="M422" s="43">
        <v>0</v>
      </c>
      <c r="N422" s="43">
        <v>0</v>
      </c>
      <c r="O422" s="56">
        <v>0</v>
      </c>
    </row>
    <row r="423" spans="1:15" ht="12.75">
      <c r="A423" s="418">
        <v>2</v>
      </c>
      <c r="B423" s="412">
        <v>6</v>
      </c>
      <c r="C423" s="412">
        <v>2</v>
      </c>
      <c r="D423" s="412">
        <v>2</v>
      </c>
      <c r="E423" s="412" t="s">
        <v>305</v>
      </c>
      <c r="F423" s="416" t="s">
        <v>256</v>
      </c>
      <c r="G423" s="39"/>
      <c r="H423" s="39"/>
      <c r="I423" s="39"/>
      <c r="J423" s="39"/>
      <c r="K423" s="39"/>
      <c r="L423" s="39"/>
      <c r="M423" s="39"/>
      <c r="N423" s="39"/>
      <c r="O423" s="49">
        <v>0</v>
      </c>
    </row>
    <row r="424" spans="1:15" ht="12.75">
      <c r="A424" s="408">
        <v>2</v>
      </c>
      <c r="B424" s="409">
        <v>6</v>
      </c>
      <c r="C424" s="409">
        <v>2</v>
      </c>
      <c r="D424" s="409">
        <v>3</v>
      </c>
      <c r="E424" s="409"/>
      <c r="F424" s="417" t="s">
        <v>257</v>
      </c>
      <c r="G424" s="39">
        <f aca="true" t="shared" si="94" ref="G424:L424">+G425</f>
        <v>0</v>
      </c>
      <c r="H424" s="39">
        <f t="shared" si="94"/>
        <v>0</v>
      </c>
      <c r="I424" s="39">
        <f t="shared" si="94"/>
        <v>0</v>
      </c>
      <c r="J424" s="39">
        <f t="shared" si="94"/>
        <v>0</v>
      </c>
      <c r="K424" s="39">
        <f t="shared" si="94"/>
        <v>0</v>
      </c>
      <c r="L424" s="39">
        <f t="shared" si="94"/>
        <v>0</v>
      </c>
      <c r="M424" s="40">
        <v>0</v>
      </c>
      <c r="N424" s="40">
        <v>0</v>
      </c>
      <c r="O424" s="57">
        <v>0</v>
      </c>
    </row>
    <row r="425" spans="1:15" ht="12.75">
      <c r="A425" s="418">
        <v>2</v>
      </c>
      <c r="B425" s="412">
        <v>6</v>
      </c>
      <c r="C425" s="412">
        <v>2</v>
      </c>
      <c r="D425" s="412">
        <v>3</v>
      </c>
      <c r="E425" s="412" t="s">
        <v>305</v>
      </c>
      <c r="F425" s="416" t="s">
        <v>257</v>
      </c>
      <c r="G425" s="39"/>
      <c r="H425" s="39"/>
      <c r="I425" s="39"/>
      <c r="J425" s="39"/>
      <c r="K425" s="39"/>
      <c r="L425" s="39"/>
      <c r="M425" s="39"/>
      <c r="N425" s="39"/>
      <c r="O425" s="49">
        <v>0</v>
      </c>
    </row>
    <row r="426" spans="1:15" ht="12.75">
      <c r="A426" s="408">
        <v>2</v>
      </c>
      <c r="B426" s="409">
        <v>6</v>
      </c>
      <c r="C426" s="409">
        <v>2</v>
      </c>
      <c r="D426" s="409">
        <v>4</v>
      </c>
      <c r="E426" s="409"/>
      <c r="F426" s="417" t="s">
        <v>258</v>
      </c>
      <c r="G426" s="39">
        <f aca="true" t="shared" si="95" ref="G426:L426">+G427</f>
        <v>0</v>
      </c>
      <c r="H426" s="39">
        <f t="shared" si="95"/>
        <v>0</v>
      </c>
      <c r="I426" s="39">
        <f t="shared" si="95"/>
        <v>0</v>
      </c>
      <c r="J426" s="39">
        <f t="shared" si="95"/>
        <v>0</v>
      </c>
      <c r="K426" s="39">
        <f t="shared" si="95"/>
        <v>0</v>
      </c>
      <c r="L426" s="39">
        <f t="shared" si="95"/>
        <v>0</v>
      </c>
      <c r="M426" s="40">
        <v>0</v>
      </c>
      <c r="N426" s="40">
        <v>0</v>
      </c>
      <c r="O426" s="57">
        <v>0</v>
      </c>
    </row>
    <row r="427" spans="1:15" ht="12.75">
      <c r="A427" s="418">
        <v>2</v>
      </c>
      <c r="B427" s="412">
        <v>6</v>
      </c>
      <c r="C427" s="412">
        <v>2</v>
      </c>
      <c r="D427" s="412">
        <v>4</v>
      </c>
      <c r="E427" s="412" t="s">
        <v>305</v>
      </c>
      <c r="F427" s="416" t="s">
        <v>258</v>
      </c>
      <c r="G427" s="39"/>
      <c r="H427" s="39"/>
      <c r="I427" s="39"/>
      <c r="J427" s="39"/>
      <c r="K427" s="39"/>
      <c r="L427" s="39"/>
      <c r="M427" s="39"/>
      <c r="N427" s="39"/>
      <c r="O427" s="49">
        <v>0</v>
      </c>
    </row>
    <row r="428" spans="1:15" ht="12.75">
      <c r="A428" s="405">
        <v>2</v>
      </c>
      <c r="B428" s="406">
        <v>6</v>
      </c>
      <c r="C428" s="406">
        <v>3</v>
      </c>
      <c r="D428" s="406"/>
      <c r="E428" s="406"/>
      <c r="F428" s="407" t="s">
        <v>259</v>
      </c>
      <c r="G428" s="268">
        <f aca="true" t="shared" si="96" ref="G428:L428">+G429+G431+G433+G435</f>
        <v>2500000</v>
      </c>
      <c r="H428" s="268">
        <f t="shared" si="96"/>
        <v>2500000</v>
      </c>
      <c r="I428" s="268">
        <f t="shared" si="96"/>
        <v>2500000</v>
      </c>
      <c r="J428" s="268">
        <f t="shared" si="96"/>
        <v>2250000</v>
      </c>
      <c r="K428" s="268">
        <f t="shared" si="96"/>
        <v>2250000</v>
      </c>
      <c r="L428" s="268">
        <f t="shared" si="96"/>
        <v>0</v>
      </c>
      <c r="M428" s="45">
        <v>12000000</v>
      </c>
      <c r="N428" s="45">
        <v>12000000</v>
      </c>
      <c r="O428" s="55">
        <v>2.124070796460177</v>
      </c>
    </row>
    <row r="429" spans="1:15" ht="12.75">
      <c r="A429" s="423">
        <v>2</v>
      </c>
      <c r="B429" s="409">
        <v>6</v>
      </c>
      <c r="C429" s="409">
        <v>3</v>
      </c>
      <c r="D429" s="409">
        <v>1</v>
      </c>
      <c r="E429" s="409"/>
      <c r="F429" s="435" t="s">
        <v>260</v>
      </c>
      <c r="G429" s="39">
        <f aca="true" t="shared" si="97" ref="G429:L429">+G430</f>
        <v>2000000</v>
      </c>
      <c r="H429" s="39">
        <f t="shared" si="97"/>
        <v>2000000</v>
      </c>
      <c r="I429" s="39">
        <f t="shared" si="97"/>
        <v>2000000</v>
      </c>
      <c r="J429" s="39">
        <f t="shared" si="97"/>
        <v>2000000</v>
      </c>
      <c r="K429" s="39">
        <f t="shared" si="97"/>
        <v>2000000</v>
      </c>
      <c r="L429" s="39">
        <f t="shared" si="97"/>
        <v>0</v>
      </c>
      <c r="M429" s="40">
        <v>0</v>
      </c>
      <c r="N429" s="40">
        <f>SUM(G429:K429)</f>
        <v>10000000</v>
      </c>
      <c r="O429" s="57">
        <v>1.7699115044247788</v>
      </c>
    </row>
    <row r="430" spans="1:15" ht="12.75">
      <c r="A430" s="411">
        <v>2</v>
      </c>
      <c r="B430" s="412">
        <v>6</v>
      </c>
      <c r="C430" s="412">
        <v>3</v>
      </c>
      <c r="D430" s="412">
        <v>1</v>
      </c>
      <c r="E430" s="412" t="s">
        <v>305</v>
      </c>
      <c r="F430" s="413" t="s">
        <v>260</v>
      </c>
      <c r="G430" s="39">
        <v>2000000</v>
      </c>
      <c r="H430" s="39">
        <v>2000000</v>
      </c>
      <c r="I430" s="39">
        <v>2000000</v>
      </c>
      <c r="J430" s="39">
        <v>2000000</v>
      </c>
      <c r="K430" s="39">
        <v>2000000</v>
      </c>
      <c r="L430" s="39"/>
      <c r="M430" s="39"/>
      <c r="N430" s="39">
        <f>SUM(G430:M430)</f>
        <v>10000000</v>
      </c>
      <c r="O430" s="49">
        <v>1.7699115044247788</v>
      </c>
    </row>
    <row r="431" spans="1:15" ht="12.75">
      <c r="A431" s="408">
        <v>2</v>
      </c>
      <c r="B431" s="409">
        <v>6</v>
      </c>
      <c r="C431" s="409">
        <v>3</v>
      </c>
      <c r="D431" s="409">
        <v>2</v>
      </c>
      <c r="E431" s="409"/>
      <c r="F431" s="417" t="s">
        <v>261</v>
      </c>
      <c r="G431" s="39">
        <f aca="true" t="shared" si="98" ref="G431:L431">+G432</f>
        <v>500000</v>
      </c>
      <c r="H431" s="39">
        <f t="shared" si="98"/>
        <v>500000</v>
      </c>
      <c r="I431" s="39">
        <f t="shared" si="98"/>
        <v>500000</v>
      </c>
      <c r="J431" s="39">
        <f t="shared" si="98"/>
        <v>250000</v>
      </c>
      <c r="K431" s="39">
        <f t="shared" si="98"/>
        <v>250000</v>
      </c>
      <c r="L431" s="39">
        <f t="shared" si="98"/>
        <v>0</v>
      </c>
      <c r="M431" s="40">
        <v>0</v>
      </c>
      <c r="N431" s="40">
        <f>SUM(G431:M431)</f>
        <v>2000000</v>
      </c>
      <c r="O431" s="57">
        <v>0.35415929203539825</v>
      </c>
    </row>
    <row r="432" spans="1:15" ht="12.75">
      <c r="A432" s="418">
        <v>2</v>
      </c>
      <c r="B432" s="412">
        <v>6</v>
      </c>
      <c r="C432" s="412">
        <v>3</v>
      </c>
      <c r="D432" s="412">
        <v>2</v>
      </c>
      <c r="E432" s="412" t="s">
        <v>305</v>
      </c>
      <c r="F432" s="416" t="s">
        <v>261</v>
      </c>
      <c r="G432" s="39">
        <v>500000</v>
      </c>
      <c r="H432" s="39">
        <v>500000</v>
      </c>
      <c r="I432" s="39">
        <v>500000</v>
      </c>
      <c r="J432" s="39">
        <v>250000</v>
      </c>
      <c r="K432" s="39">
        <v>250000</v>
      </c>
      <c r="L432" s="39"/>
      <c r="M432" s="39"/>
      <c r="N432" s="39">
        <f>SUM(G432:M432)</f>
        <v>2000000</v>
      </c>
      <c r="O432" s="49">
        <v>0.35415929203539825</v>
      </c>
    </row>
    <row r="433" spans="1:15" ht="12.75">
      <c r="A433" s="408">
        <v>2</v>
      </c>
      <c r="B433" s="409">
        <v>6</v>
      </c>
      <c r="C433" s="409">
        <v>3</v>
      </c>
      <c r="D433" s="409">
        <v>3</v>
      </c>
      <c r="E433" s="409"/>
      <c r="F433" s="417" t="s">
        <v>262</v>
      </c>
      <c r="G433" s="39">
        <f aca="true" t="shared" si="99" ref="G433:L433">+G434</f>
        <v>0</v>
      </c>
      <c r="H433" s="39">
        <f t="shared" si="99"/>
        <v>0</v>
      </c>
      <c r="I433" s="39">
        <f t="shared" si="99"/>
        <v>0</v>
      </c>
      <c r="J433" s="39">
        <f t="shared" si="99"/>
        <v>0</v>
      </c>
      <c r="K433" s="39">
        <f t="shared" si="99"/>
        <v>0</v>
      </c>
      <c r="L433" s="39">
        <f t="shared" si="99"/>
        <v>0</v>
      </c>
      <c r="M433" s="40">
        <v>0</v>
      </c>
      <c r="N433" s="40">
        <v>0</v>
      </c>
      <c r="O433" s="57">
        <v>0</v>
      </c>
    </row>
    <row r="434" spans="1:15" ht="12.75">
      <c r="A434" s="418">
        <v>2</v>
      </c>
      <c r="B434" s="412">
        <v>6</v>
      </c>
      <c r="C434" s="412">
        <v>3</v>
      </c>
      <c r="D434" s="412">
        <v>3</v>
      </c>
      <c r="E434" s="412" t="s">
        <v>305</v>
      </c>
      <c r="F434" s="416" t="s">
        <v>262</v>
      </c>
      <c r="G434" s="39"/>
      <c r="H434" s="39"/>
      <c r="I434" s="39"/>
      <c r="J434" s="39"/>
      <c r="K434" s="39"/>
      <c r="L434" s="39"/>
      <c r="M434" s="39"/>
      <c r="N434" s="39"/>
      <c r="O434" s="49">
        <v>0</v>
      </c>
    </row>
    <row r="435" spans="1:15" ht="12.75">
      <c r="A435" s="408">
        <v>2</v>
      </c>
      <c r="B435" s="409">
        <v>6</v>
      </c>
      <c r="C435" s="409">
        <v>3</v>
      </c>
      <c r="D435" s="409">
        <v>4</v>
      </c>
      <c r="E435" s="409"/>
      <c r="F435" s="417" t="s">
        <v>263</v>
      </c>
      <c r="G435" s="39">
        <f aca="true" t="shared" si="100" ref="G435:L435">+G436</f>
        <v>0</v>
      </c>
      <c r="H435" s="39">
        <f t="shared" si="100"/>
        <v>0</v>
      </c>
      <c r="I435" s="39">
        <f t="shared" si="100"/>
        <v>0</v>
      </c>
      <c r="J435" s="39">
        <f t="shared" si="100"/>
        <v>0</v>
      </c>
      <c r="K435" s="39">
        <f t="shared" si="100"/>
        <v>0</v>
      </c>
      <c r="L435" s="39">
        <f t="shared" si="100"/>
        <v>0</v>
      </c>
      <c r="M435" s="40">
        <v>0</v>
      </c>
      <c r="N435" s="40">
        <v>0</v>
      </c>
      <c r="O435" s="57">
        <v>0</v>
      </c>
    </row>
    <row r="436" spans="1:15" ht="12.75">
      <c r="A436" s="418">
        <v>2</v>
      </c>
      <c r="B436" s="412">
        <v>6</v>
      </c>
      <c r="C436" s="412">
        <v>3</v>
      </c>
      <c r="D436" s="412">
        <v>4</v>
      </c>
      <c r="E436" s="412" t="s">
        <v>305</v>
      </c>
      <c r="F436" s="416" t="s">
        <v>263</v>
      </c>
      <c r="G436" s="39"/>
      <c r="H436" s="39"/>
      <c r="I436" s="39"/>
      <c r="J436" s="39"/>
      <c r="K436" s="39"/>
      <c r="L436" s="39"/>
      <c r="M436" s="39"/>
      <c r="N436" s="39"/>
      <c r="O436" s="49">
        <v>0</v>
      </c>
    </row>
    <row r="437" spans="1:15" ht="12.75">
      <c r="A437" s="405">
        <v>2</v>
      </c>
      <c r="B437" s="406">
        <v>6</v>
      </c>
      <c r="C437" s="406">
        <v>4</v>
      </c>
      <c r="D437" s="406"/>
      <c r="E437" s="406"/>
      <c r="F437" s="407" t="s">
        <v>264</v>
      </c>
      <c r="G437" s="268">
        <f aca="true" t="shared" si="101" ref="G437:L437">+G438+G440+G442</f>
        <v>0</v>
      </c>
      <c r="H437" s="268">
        <f t="shared" si="101"/>
        <v>0</v>
      </c>
      <c r="I437" s="268">
        <f t="shared" si="101"/>
        <v>0</v>
      </c>
      <c r="J437" s="268">
        <f t="shared" si="101"/>
        <v>0</v>
      </c>
      <c r="K437" s="268">
        <f t="shared" si="101"/>
        <v>0</v>
      </c>
      <c r="L437" s="268">
        <f t="shared" si="101"/>
        <v>0</v>
      </c>
      <c r="M437" s="45">
        <v>2000000</v>
      </c>
      <c r="N437" s="45">
        <v>2000000</v>
      </c>
      <c r="O437" s="55">
        <v>0.3185840707964602</v>
      </c>
    </row>
    <row r="438" spans="1:15" ht="12.75">
      <c r="A438" s="408">
        <v>2</v>
      </c>
      <c r="B438" s="409">
        <v>6</v>
      </c>
      <c r="C438" s="409">
        <v>4</v>
      </c>
      <c r="D438" s="409">
        <v>1</v>
      </c>
      <c r="E438" s="409"/>
      <c r="F438" s="417" t="s">
        <v>265</v>
      </c>
      <c r="G438" s="39">
        <f aca="true" t="shared" si="102" ref="G438:L438">+G439</f>
        <v>0</v>
      </c>
      <c r="H438" s="39">
        <f t="shared" si="102"/>
        <v>0</v>
      </c>
      <c r="I438" s="39">
        <f t="shared" si="102"/>
        <v>0</v>
      </c>
      <c r="J438" s="39">
        <f t="shared" si="102"/>
        <v>0</v>
      </c>
      <c r="K438" s="39">
        <f t="shared" si="102"/>
        <v>0</v>
      </c>
      <c r="L438" s="39">
        <f t="shared" si="102"/>
        <v>0</v>
      </c>
      <c r="M438" s="40">
        <v>2000000</v>
      </c>
      <c r="N438" s="40">
        <v>2000000</v>
      </c>
      <c r="O438" s="57">
        <v>0.3185840707964602</v>
      </c>
    </row>
    <row r="439" spans="1:15" ht="12.75">
      <c r="A439" s="418">
        <v>2</v>
      </c>
      <c r="B439" s="412">
        <v>6</v>
      </c>
      <c r="C439" s="412">
        <v>4</v>
      </c>
      <c r="D439" s="412">
        <v>1</v>
      </c>
      <c r="E439" s="412" t="s">
        <v>305</v>
      </c>
      <c r="F439" s="416" t="s">
        <v>265</v>
      </c>
      <c r="G439" s="39"/>
      <c r="H439" s="39"/>
      <c r="I439" s="39"/>
      <c r="J439" s="39"/>
      <c r="K439" s="39"/>
      <c r="L439" s="39"/>
      <c r="M439" s="39">
        <v>2000000</v>
      </c>
      <c r="N439" s="39">
        <v>2000000</v>
      </c>
      <c r="O439" s="49">
        <v>0.3185840707964602</v>
      </c>
    </row>
    <row r="440" spans="1:15" ht="12.75">
      <c r="A440" s="408">
        <v>2</v>
      </c>
      <c r="B440" s="409">
        <v>6</v>
      </c>
      <c r="C440" s="409">
        <v>4</v>
      </c>
      <c r="D440" s="409">
        <v>2</v>
      </c>
      <c r="E440" s="409"/>
      <c r="F440" s="417" t="s">
        <v>266</v>
      </c>
      <c r="G440" s="39">
        <f aca="true" t="shared" si="103" ref="G440:L440">+G441</f>
        <v>0</v>
      </c>
      <c r="H440" s="39">
        <f t="shared" si="103"/>
        <v>0</v>
      </c>
      <c r="I440" s="39">
        <f t="shared" si="103"/>
        <v>0</v>
      </c>
      <c r="J440" s="39">
        <f t="shared" si="103"/>
        <v>0</v>
      </c>
      <c r="K440" s="39">
        <f t="shared" si="103"/>
        <v>0</v>
      </c>
      <c r="L440" s="39">
        <f t="shared" si="103"/>
        <v>0</v>
      </c>
      <c r="M440" s="40">
        <v>0</v>
      </c>
      <c r="N440" s="40">
        <v>0</v>
      </c>
      <c r="O440" s="57">
        <v>0</v>
      </c>
    </row>
    <row r="441" spans="1:15" ht="12.75">
      <c r="A441" s="418">
        <v>2</v>
      </c>
      <c r="B441" s="412">
        <v>6</v>
      </c>
      <c r="C441" s="412">
        <v>4</v>
      </c>
      <c r="D441" s="412">
        <v>2</v>
      </c>
      <c r="E441" s="412" t="s">
        <v>305</v>
      </c>
      <c r="F441" s="416" t="s">
        <v>266</v>
      </c>
      <c r="G441" s="39"/>
      <c r="H441" s="39"/>
      <c r="I441" s="39"/>
      <c r="J441" s="39"/>
      <c r="K441" s="39"/>
      <c r="L441" s="39"/>
      <c r="M441" s="39"/>
      <c r="N441" s="39"/>
      <c r="O441" s="49">
        <v>0</v>
      </c>
    </row>
    <row r="442" spans="1:15" ht="12.75">
      <c r="A442" s="408">
        <v>2</v>
      </c>
      <c r="B442" s="409">
        <v>6</v>
      </c>
      <c r="C442" s="409">
        <v>4</v>
      </c>
      <c r="D442" s="409">
        <v>8</v>
      </c>
      <c r="E442" s="409"/>
      <c r="F442" s="417" t="s">
        <v>267</v>
      </c>
      <c r="G442" s="39">
        <f aca="true" t="shared" si="104" ref="G442:L442">+G443</f>
        <v>0</v>
      </c>
      <c r="H442" s="39">
        <f t="shared" si="104"/>
        <v>0</v>
      </c>
      <c r="I442" s="39">
        <f t="shared" si="104"/>
        <v>0</v>
      </c>
      <c r="J442" s="39">
        <f t="shared" si="104"/>
        <v>0</v>
      </c>
      <c r="K442" s="39">
        <f t="shared" si="104"/>
        <v>0</v>
      </c>
      <c r="L442" s="39">
        <f t="shared" si="104"/>
        <v>0</v>
      </c>
      <c r="M442" s="40">
        <v>0</v>
      </c>
      <c r="N442" s="40">
        <v>0</v>
      </c>
      <c r="O442" s="57">
        <v>0</v>
      </c>
    </row>
    <row r="443" spans="1:15" ht="12.75">
      <c r="A443" s="418">
        <v>2</v>
      </c>
      <c r="B443" s="412">
        <v>6</v>
      </c>
      <c r="C443" s="412">
        <v>4</v>
      </c>
      <c r="D443" s="412">
        <v>8</v>
      </c>
      <c r="E443" s="412" t="s">
        <v>305</v>
      </c>
      <c r="F443" s="416" t="s">
        <v>267</v>
      </c>
      <c r="G443" s="39"/>
      <c r="H443" s="39"/>
      <c r="I443" s="39"/>
      <c r="J443" s="39"/>
      <c r="K443" s="39"/>
      <c r="L443" s="39"/>
      <c r="M443" s="39"/>
      <c r="N443" s="39"/>
      <c r="O443" s="49">
        <v>0</v>
      </c>
    </row>
    <row r="444" spans="1:15" ht="12.75">
      <c r="A444" s="405">
        <v>2</v>
      </c>
      <c r="B444" s="406">
        <v>6</v>
      </c>
      <c r="C444" s="406">
        <v>5</v>
      </c>
      <c r="D444" s="406"/>
      <c r="E444" s="406"/>
      <c r="F444" s="407" t="s">
        <v>268</v>
      </c>
      <c r="G444" s="268">
        <f aca="true" t="shared" si="105" ref="G444:L444">+G445+G447+G449+G451+G453+G455+G457</f>
        <v>0</v>
      </c>
      <c r="H444" s="268">
        <f t="shared" si="105"/>
        <v>0</v>
      </c>
      <c r="I444" s="268">
        <f t="shared" si="105"/>
        <v>0</v>
      </c>
      <c r="J444" s="268">
        <f t="shared" si="105"/>
        <v>0</v>
      </c>
      <c r="K444" s="268">
        <f t="shared" si="105"/>
        <v>0</v>
      </c>
      <c r="L444" s="268">
        <f t="shared" si="105"/>
        <v>0</v>
      </c>
      <c r="M444" s="45">
        <v>285000</v>
      </c>
      <c r="N444" s="45">
        <v>285000</v>
      </c>
      <c r="O444" s="55">
        <v>0.050442477876106194</v>
      </c>
    </row>
    <row r="445" spans="1:15" ht="12.75">
      <c r="A445" s="408">
        <v>2</v>
      </c>
      <c r="B445" s="409">
        <v>6</v>
      </c>
      <c r="C445" s="409">
        <v>5</v>
      </c>
      <c r="D445" s="409">
        <v>2</v>
      </c>
      <c r="E445" s="409"/>
      <c r="F445" s="417" t="s">
        <v>269</v>
      </c>
      <c r="G445" s="39">
        <f aca="true" t="shared" si="106" ref="G445:L445">+G446</f>
        <v>0</v>
      </c>
      <c r="H445" s="39">
        <f t="shared" si="106"/>
        <v>0</v>
      </c>
      <c r="I445" s="39">
        <f t="shared" si="106"/>
        <v>0</v>
      </c>
      <c r="J445" s="39">
        <f t="shared" si="106"/>
        <v>0</v>
      </c>
      <c r="K445" s="39">
        <f t="shared" si="106"/>
        <v>0</v>
      </c>
      <c r="L445" s="39">
        <f t="shared" si="106"/>
        <v>0</v>
      </c>
      <c r="M445" s="40">
        <v>0</v>
      </c>
      <c r="N445" s="40">
        <v>0</v>
      </c>
      <c r="O445" s="57">
        <v>0</v>
      </c>
    </row>
    <row r="446" spans="1:15" ht="12.75">
      <c r="A446" s="411">
        <v>2</v>
      </c>
      <c r="B446" s="412">
        <v>6</v>
      </c>
      <c r="C446" s="412">
        <v>5</v>
      </c>
      <c r="D446" s="412">
        <v>2</v>
      </c>
      <c r="E446" s="412" t="s">
        <v>305</v>
      </c>
      <c r="F446" s="416" t="s">
        <v>269</v>
      </c>
      <c r="G446" s="39"/>
      <c r="H446" s="39"/>
      <c r="I446" s="39"/>
      <c r="J446" s="39"/>
      <c r="K446" s="39"/>
      <c r="L446" s="39"/>
      <c r="M446" s="39"/>
      <c r="N446" s="39"/>
      <c r="O446" s="49">
        <v>0</v>
      </c>
    </row>
    <row r="447" spans="1:15" ht="12.75">
      <c r="A447" s="408">
        <v>2</v>
      </c>
      <c r="B447" s="409">
        <v>6</v>
      </c>
      <c r="C447" s="409">
        <v>5</v>
      </c>
      <c r="D447" s="409">
        <v>3</v>
      </c>
      <c r="E447" s="409"/>
      <c r="F447" s="417" t="s">
        <v>270</v>
      </c>
      <c r="G447" s="39">
        <f aca="true" t="shared" si="107" ref="G447:L447">+G448</f>
        <v>0</v>
      </c>
      <c r="H447" s="39">
        <f t="shared" si="107"/>
        <v>0</v>
      </c>
      <c r="I447" s="39">
        <f t="shared" si="107"/>
        <v>0</v>
      </c>
      <c r="J447" s="39">
        <f t="shared" si="107"/>
        <v>0</v>
      </c>
      <c r="K447" s="39">
        <f t="shared" si="107"/>
        <v>0</v>
      </c>
      <c r="L447" s="39">
        <f t="shared" si="107"/>
        <v>0</v>
      </c>
      <c r="M447" s="40">
        <v>0</v>
      </c>
      <c r="N447" s="40">
        <v>0</v>
      </c>
      <c r="O447" s="57">
        <v>0</v>
      </c>
    </row>
    <row r="448" spans="1:15" ht="12.75">
      <c r="A448" s="411">
        <v>2</v>
      </c>
      <c r="B448" s="412">
        <v>6</v>
      </c>
      <c r="C448" s="412">
        <v>5</v>
      </c>
      <c r="D448" s="412">
        <v>3</v>
      </c>
      <c r="E448" s="412" t="s">
        <v>305</v>
      </c>
      <c r="F448" s="416" t="s">
        <v>270</v>
      </c>
      <c r="G448" s="39"/>
      <c r="H448" s="39"/>
      <c r="I448" s="39"/>
      <c r="J448" s="39"/>
      <c r="K448" s="39"/>
      <c r="L448" s="39"/>
      <c r="M448" s="39"/>
      <c r="N448" s="39"/>
      <c r="O448" s="49">
        <v>0</v>
      </c>
    </row>
    <row r="449" spans="1:15" ht="12.75">
      <c r="A449" s="408">
        <v>2</v>
      </c>
      <c r="B449" s="409">
        <v>6</v>
      </c>
      <c r="C449" s="409">
        <v>5</v>
      </c>
      <c r="D449" s="409">
        <v>4</v>
      </c>
      <c r="E449" s="409"/>
      <c r="F449" s="417" t="s">
        <v>271</v>
      </c>
      <c r="G449" s="39">
        <f aca="true" t="shared" si="108" ref="G449:L449">+G450</f>
        <v>0</v>
      </c>
      <c r="H449" s="39">
        <f t="shared" si="108"/>
        <v>0</v>
      </c>
      <c r="I449" s="39">
        <f t="shared" si="108"/>
        <v>0</v>
      </c>
      <c r="J449" s="39">
        <f t="shared" si="108"/>
        <v>0</v>
      </c>
      <c r="K449" s="39">
        <f t="shared" si="108"/>
        <v>0</v>
      </c>
      <c r="L449" s="39">
        <f t="shared" si="108"/>
        <v>0</v>
      </c>
      <c r="M449" s="40">
        <v>100000</v>
      </c>
      <c r="N449" s="40">
        <v>100000</v>
      </c>
      <c r="O449" s="57">
        <v>0.017699115044247787</v>
      </c>
    </row>
    <row r="450" spans="1:15" ht="12.75">
      <c r="A450" s="411">
        <v>2</v>
      </c>
      <c r="B450" s="412">
        <v>6</v>
      </c>
      <c r="C450" s="412">
        <v>5</v>
      </c>
      <c r="D450" s="412">
        <v>4</v>
      </c>
      <c r="E450" s="412" t="s">
        <v>305</v>
      </c>
      <c r="F450" s="416" t="s">
        <v>271</v>
      </c>
      <c r="G450" s="39"/>
      <c r="H450" s="39"/>
      <c r="I450" s="39"/>
      <c r="J450" s="39"/>
      <c r="K450" s="39"/>
      <c r="L450" s="39"/>
      <c r="M450" s="39">
        <v>100000</v>
      </c>
      <c r="N450" s="39">
        <v>100000</v>
      </c>
      <c r="O450" s="49">
        <v>0.017699115044247787</v>
      </c>
    </row>
    <row r="451" spans="1:15" ht="12.75">
      <c r="A451" s="408">
        <v>2</v>
      </c>
      <c r="B451" s="409">
        <v>6</v>
      </c>
      <c r="C451" s="409">
        <v>5</v>
      </c>
      <c r="D451" s="409">
        <v>5</v>
      </c>
      <c r="E451" s="409"/>
      <c r="F451" s="417" t="s">
        <v>272</v>
      </c>
      <c r="G451" s="39">
        <f aca="true" t="shared" si="109" ref="G451:L451">+G452</f>
        <v>0</v>
      </c>
      <c r="H451" s="39">
        <f t="shared" si="109"/>
        <v>0</v>
      </c>
      <c r="I451" s="39">
        <f t="shared" si="109"/>
        <v>0</v>
      </c>
      <c r="J451" s="39">
        <f t="shared" si="109"/>
        <v>0</v>
      </c>
      <c r="K451" s="39">
        <f t="shared" si="109"/>
        <v>0</v>
      </c>
      <c r="L451" s="39">
        <f t="shared" si="109"/>
        <v>0</v>
      </c>
      <c r="M451" s="40">
        <v>50000</v>
      </c>
      <c r="N451" s="40">
        <v>50000</v>
      </c>
      <c r="O451" s="57">
        <v>0.008849557522123894</v>
      </c>
    </row>
    <row r="452" spans="1:15" ht="12.75">
      <c r="A452" s="411">
        <v>2</v>
      </c>
      <c r="B452" s="412">
        <v>6</v>
      </c>
      <c r="C452" s="412">
        <v>5</v>
      </c>
      <c r="D452" s="412">
        <v>5</v>
      </c>
      <c r="E452" s="412" t="s">
        <v>305</v>
      </c>
      <c r="F452" s="416" t="s">
        <v>272</v>
      </c>
      <c r="G452" s="39"/>
      <c r="H452" s="39"/>
      <c r="I452" s="39"/>
      <c r="J452" s="39"/>
      <c r="K452" s="39"/>
      <c r="L452" s="39"/>
      <c r="M452" s="39">
        <v>50000</v>
      </c>
      <c r="N452" s="39">
        <v>50000</v>
      </c>
      <c r="O452" s="49">
        <v>0.008849557522123894</v>
      </c>
    </row>
    <row r="453" spans="1:15" ht="12.75">
      <c r="A453" s="440">
        <v>2</v>
      </c>
      <c r="B453" s="438">
        <v>6</v>
      </c>
      <c r="C453" s="438">
        <v>5</v>
      </c>
      <c r="D453" s="438">
        <v>6</v>
      </c>
      <c r="E453" s="438"/>
      <c r="F453" s="441" t="s">
        <v>273</v>
      </c>
      <c r="G453" s="270">
        <f aca="true" t="shared" si="110" ref="G453:L453">+G454</f>
        <v>0</v>
      </c>
      <c r="H453" s="270">
        <f t="shared" si="110"/>
        <v>0</v>
      </c>
      <c r="I453" s="270">
        <f t="shared" si="110"/>
        <v>0</v>
      </c>
      <c r="J453" s="270">
        <f t="shared" si="110"/>
        <v>0</v>
      </c>
      <c r="K453" s="270">
        <f t="shared" si="110"/>
        <v>0</v>
      </c>
      <c r="L453" s="270">
        <f t="shared" si="110"/>
        <v>0</v>
      </c>
      <c r="M453" s="40">
        <v>0</v>
      </c>
      <c r="N453" s="40">
        <v>0</v>
      </c>
      <c r="O453" s="59">
        <v>0</v>
      </c>
    </row>
    <row r="454" spans="1:15" ht="12.75">
      <c r="A454" s="411">
        <v>2</v>
      </c>
      <c r="B454" s="412">
        <v>6</v>
      </c>
      <c r="C454" s="412">
        <v>5</v>
      </c>
      <c r="D454" s="412">
        <v>6</v>
      </c>
      <c r="E454" s="412" t="s">
        <v>305</v>
      </c>
      <c r="F454" s="416" t="s">
        <v>273</v>
      </c>
      <c r="G454" s="39"/>
      <c r="H454" s="39"/>
      <c r="I454" s="39"/>
      <c r="J454" s="39"/>
      <c r="K454" s="39"/>
      <c r="L454" s="39"/>
      <c r="M454" s="39"/>
      <c r="N454" s="39"/>
      <c r="O454" s="49">
        <v>0</v>
      </c>
    </row>
    <row r="455" spans="1:15" ht="12.75">
      <c r="A455" s="408">
        <v>2</v>
      </c>
      <c r="B455" s="409">
        <v>6</v>
      </c>
      <c r="C455" s="409">
        <v>5</v>
      </c>
      <c r="D455" s="409">
        <v>7</v>
      </c>
      <c r="E455" s="409"/>
      <c r="F455" s="417" t="s">
        <v>274</v>
      </c>
      <c r="G455" s="39">
        <f aca="true" t="shared" si="111" ref="G455:L455">+G456</f>
        <v>0</v>
      </c>
      <c r="H455" s="39">
        <f t="shared" si="111"/>
        <v>0</v>
      </c>
      <c r="I455" s="39">
        <f t="shared" si="111"/>
        <v>0</v>
      </c>
      <c r="J455" s="39">
        <f t="shared" si="111"/>
        <v>0</v>
      </c>
      <c r="K455" s="39">
        <f t="shared" si="111"/>
        <v>0</v>
      </c>
      <c r="L455" s="39">
        <f t="shared" si="111"/>
        <v>0</v>
      </c>
      <c r="M455" s="40">
        <v>100000</v>
      </c>
      <c r="N455" s="40">
        <v>100000</v>
      </c>
      <c r="O455" s="57">
        <v>0.017699115044247787</v>
      </c>
    </row>
    <row r="456" spans="1:15" ht="12.75">
      <c r="A456" s="411">
        <v>2</v>
      </c>
      <c r="B456" s="412">
        <v>6</v>
      </c>
      <c r="C456" s="412">
        <v>5</v>
      </c>
      <c r="D456" s="412">
        <v>7</v>
      </c>
      <c r="E456" s="412" t="s">
        <v>305</v>
      </c>
      <c r="F456" s="416" t="s">
        <v>274</v>
      </c>
      <c r="G456" s="39"/>
      <c r="H456" s="39"/>
      <c r="I456" s="39"/>
      <c r="J456" s="39"/>
      <c r="K456" s="39"/>
      <c r="L456" s="39"/>
      <c r="M456" s="39">
        <v>100000</v>
      </c>
      <c r="N456" s="39">
        <v>100000</v>
      </c>
      <c r="O456" s="49">
        <v>0.017699115044247787</v>
      </c>
    </row>
    <row r="457" spans="1:15" ht="12.75">
      <c r="A457" s="408">
        <v>2</v>
      </c>
      <c r="B457" s="409">
        <v>6</v>
      </c>
      <c r="C457" s="409">
        <v>5</v>
      </c>
      <c r="D457" s="409">
        <v>8</v>
      </c>
      <c r="E457" s="409"/>
      <c r="F457" s="417" t="s">
        <v>275</v>
      </c>
      <c r="G457" s="39">
        <f aca="true" t="shared" si="112" ref="G457:L457">+G458</f>
        <v>0</v>
      </c>
      <c r="H457" s="39">
        <f t="shared" si="112"/>
        <v>0</v>
      </c>
      <c r="I457" s="39">
        <f t="shared" si="112"/>
        <v>0</v>
      </c>
      <c r="J457" s="39">
        <f t="shared" si="112"/>
        <v>0</v>
      </c>
      <c r="K457" s="39">
        <f t="shared" si="112"/>
        <v>0</v>
      </c>
      <c r="L457" s="39">
        <f t="shared" si="112"/>
        <v>0</v>
      </c>
      <c r="M457" s="40">
        <v>35000</v>
      </c>
      <c r="N457" s="40">
        <v>35000</v>
      </c>
      <c r="O457" s="57">
        <v>0.006194690265486726</v>
      </c>
    </row>
    <row r="458" spans="1:15" ht="12.75">
      <c r="A458" s="411">
        <v>2</v>
      </c>
      <c r="B458" s="412">
        <v>6</v>
      </c>
      <c r="C458" s="412">
        <v>5</v>
      </c>
      <c r="D458" s="412">
        <v>8</v>
      </c>
      <c r="E458" s="412" t="s">
        <v>305</v>
      </c>
      <c r="F458" s="416" t="s">
        <v>275</v>
      </c>
      <c r="G458" s="39"/>
      <c r="H458" s="39"/>
      <c r="I458" s="39"/>
      <c r="J458" s="39"/>
      <c r="K458" s="39"/>
      <c r="L458" s="39"/>
      <c r="M458" s="39">
        <v>35000</v>
      </c>
      <c r="N458" s="39">
        <v>35000</v>
      </c>
      <c r="O458" s="49">
        <v>0.006194690265486726</v>
      </c>
    </row>
    <row r="459" spans="1:15" ht="12.75">
      <c r="A459" s="405">
        <v>2</v>
      </c>
      <c r="B459" s="406">
        <v>6</v>
      </c>
      <c r="C459" s="406">
        <v>6</v>
      </c>
      <c r="D459" s="406"/>
      <c r="E459" s="406"/>
      <c r="F459" s="407" t="s">
        <v>446</v>
      </c>
      <c r="G459" s="268">
        <f aca="true" t="shared" si="113" ref="G459:L459">+G460+G462</f>
        <v>0</v>
      </c>
      <c r="H459" s="268">
        <f t="shared" si="113"/>
        <v>0</v>
      </c>
      <c r="I459" s="268">
        <f t="shared" si="113"/>
        <v>0</v>
      </c>
      <c r="J459" s="268">
        <f t="shared" si="113"/>
        <v>0</v>
      </c>
      <c r="K459" s="268">
        <f t="shared" si="113"/>
        <v>0</v>
      </c>
      <c r="L459" s="268">
        <f t="shared" si="113"/>
        <v>0</v>
      </c>
      <c r="M459" s="45">
        <v>0</v>
      </c>
      <c r="N459" s="45">
        <v>0</v>
      </c>
      <c r="O459" s="55">
        <v>0</v>
      </c>
    </row>
    <row r="460" spans="1:15" ht="12.75">
      <c r="A460" s="408">
        <v>2</v>
      </c>
      <c r="B460" s="409">
        <v>6</v>
      </c>
      <c r="C460" s="409">
        <v>6</v>
      </c>
      <c r="D460" s="409">
        <v>1</v>
      </c>
      <c r="E460" s="409"/>
      <c r="F460" s="435" t="s">
        <v>447</v>
      </c>
      <c r="G460" s="39">
        <f aca="true" t="shared" si="114" ref="G460:L460">+G461</f>
        <v>0</v>
      </c>
      <c r="H460" s="39">
        <f t="shared" si="114"/>
        <v>0</v>
      </c>
      <c r="I460" s="39">
        <f t="shared" si="114"/>
        <v>0</v>
      </c>
      <c r="J460" s="39">
        <f t="shared" si="114"/>
        <v>0</v>
      </c>
      <c r="K460" s="39">
        <f t="shared" si="114"/>
        <v>0</v>
      </c>
      <c r="L460" s="39">
        <f t="shared" si="114"/>
        <v>0</v>
      </c>
      <c r="M460" s="43">
        <v>0</v>
      </c>
      <c r="N460" s="43">
        <v>0</v>
      </c>
      <c r="O460" s="56">
        <v>0</v>
      </c>
    </row>
    <row r="461" spans="1:15" ht="12.75">
      <c r="A461" s="411">
        <v>2</v>
      </c>
      <c r="B461" s="412">
        <v>6</v>
      </c>
      <c r="C461" s="412">
        <v>6</v>
      </c>
      <c r="D461" s="412">
        <v>1</v>
      </c>
      <c r="E461" s="412" t="s">
        <v>305</v>
      </c>
      <c r="F461" s="416" t="s">
        <v>447</v>
      </c>
      <c r="G461" s="39"/>
      <c r="H461" s="39"/>
      <c r="I461" s="39"/>
      <c r="J461" s="39"/>
      <c r="K461" s="39"/>
      <c r="L461" s="39"/>
      <c r="M461" s="39"/>
      <c r="N461" s="39"/>
      <c r="O461" s="49">
        <v>0</v>
      </c>
    </row>
    <row r="462" spans="1:15" ht="12.75">
      <c r="A462" s="408">
        <v>2</v>
      </c>
      <c r="B462" s="409">
        <v>6</v>
      </c>
      <c r="C462" s="409">
        <v>6</v>
      </c>
      <c r="D462" s="409">
        <v>2</v>
      </c>
      <c r="E462" s="409"/>
      <c r="F462" s="435" t="s">
        <v>448</v>
      </c>
      <c r="G462" s="39">
        <f aca="true" t="shared" si="115" ref="G462:L462">+G463</f>
        <v>0</v>
      </c>
      <c r="H462" s="39">
        <f t="shared" si="115"/>
        <v>0</v>
      </c>
      <c r="I462" s="39">
        <f t="shared" si="115"/>
        <v>0</v>
      </c>
      <c r="J462" s="39">
        <f t="shared" si="115"/>
        <v>0</v>
      </c>
      <c r="K462" s="39">
        <f t="shared" si="115"/>
        <v>0</v>
      </c>
      <c r="L462" s="39">
        <f t="shared" si="115"/>
        <v>0</v>
      </c>
      <c r="M462" s="40">
        <v>0</v>
      </c>
      <c r="N462" s="40">
        <v>0</v>
      </c>
      <c r="O462" s="57">
        <v>0</v>
      </c>
    </row>
    <row r="463" spans="1:15" ht="12.75">
      <c r="A463" s="411">
        <v>2</v>
      </c>
      <c r="B463" s="412">
        <v>6</v>
      </c>
      <c r="C463" s="412">
        <v>6</v>
      </c>
      <c r="D463" s="412">
        <v>2</v>
      </c>
      <c r="E463" s="412" t="s">
        <v>305</v>
      </c>
      <c r="F463" s="416" t="s">
        <v>448</v>
      </c>
      <c r="G463" s="39"/>
      <c r="H463" s="39"/>
      <c r="I463" s="39"/>
      <c r="J463" s="39"/>
      <c r="K463" s="39"/>
      <c r="L463" s="39"/>
      <c r="M463" s="39"/>
      <c r="N463" s="39"/>
      <c r="O463" s="49">
        <v>0</v>
      </c>
    </row>
    <row r="464" spans="1:15" ht="12.75">
      <c r="A464" s="405">
        <v>2</v>
      </c>
      <c r="B464" s="406">
        <v>6</v>
      </c>
      <c r="C464" s="406">
        <v>8</v>
      </c>
      <c r="D464" s="406"/>
      <c r="E464" s="406"/>
      <c r="F464" s="407" t="s">
        <v>276</v>
      </c>
      <c r="G464" s="268">
        <f aca="true" t="shared" si="116" ref="G464:L464">+G465+G467+G470+G472+G474+G476+G481</f>
        <v>0</v>
      </c>
      <c r="H464" s="268">
        <f t="shared" si="116"/>
        <v>0</v>
      </c>
      <c r="I464" s="268">
        <f t="shared" si="116"/>
        <v>0</v>
      </c>
      <c r="J464" s="268">
        <f t="shared" si="116"/>
        <v>0</v>
      </c>
      <c r="K464" s="268">
        <f t="shared" si="116"/>
        <v>0</v>
      </c>
      <c r="L464" s="268">
        <f t="shared" si="116"/>
        <v>0</v>
      </c>
      <c r="M464" s="45">
        <v>10000</v>
      </c>
      <c r="N464" s="45">
        <v>10000</v>
      </c>
      <c r="O464" s="55">
        <v>0.0017699115044247787</v>
      </c>
    </row>
    <row r="465" spans="1:15" ht="12.75">
      <c r="A465" s="408">
        <v>2</v>
      </c>
      <c r="B465" s="409">
        <v>6</v>
      </c>
      <c r="C465" s="409">
        <v>8</v>
      </c>
      <c r="D465" s="409">
        <v>1</v>
      </c>
      <c r="E465" s="409"/>
      <c r="F465" s="417" t="s">
        <v>277</v>
      </c>
      <c r="G465" s="39">
        <f aca="true" t="shared" si="117" ref="G465:L465">+G466</f>
        <v>0</v>
      </c>
      <c r="H465" s="39">
        <f t="shared" si="117"/>
        <v>0</v>
      </c>
      <c r="I465" s="39">
        <f t="shared" si="117"/>
        <v>0</v>
      </c>
      <c r="J465" s="39">
        <f t="shared" si="117"/>
        <v>0</v>
      </c>
      <c r="K465" s="39">
        <f t="shared" si="117"/>
        <v>0</v>
      </c>
      <c r="L465" s="39">
        <f t="shared" si="117"/>
        <v>0</v>
      </c>
      <c r="M465" s="40">
        <v>0</v>
      </c>
      <c r="N465" s="40">
        <v>0</v>
      </c>
      <c r="O465" s="57">
        <v>0</v>
      </c>
    </row>
    <row r="466" spans="1:15" ht="12.75">
      <c r="A466" s="411">
        <v>2</v>
      </c>
      <c r="B466" s="412">
        <v>6</v>
      </c>
      <c r="C466" s="412">
        <v>8</v>
      </c>
      <c r="D466" s="412">
        <v>1</v>
      </c>
      <c r="E466" s="412" t="s">
        <v>305</v>
      </c>
      <c r="F466" s="416" t="s">
        <v>277</v>
      </c>
      <c r="G466" s="39"/>
      <c r="H466" s="39"/>
      <c r="I466" s="39"/>
      <c r="J466" s="39"/>
      <c r="K466" s="39"/>
      <c r="L466" s="39"/>
      <c r="M466" s="39"/>
      <c r="N466" s="39"/>
      <c r="O466" s="49">
        <v>0</v>
      </c>
    </row>
    <row r="467" spans="1:15" ht="12.75">
      <c r="A467" s="408">
        <v>2</v>
      </c>
      <c r="B467" s="409">
        <v>6</v>
      </c>
      <c r="C467" s="409">
        <v>8</v>
      </c>
      <c r="D467" s="409">
        <v>3</v>
      </c>
      <c r="E467" s="409"/>
      <c r="F467" s="417" t="s">
        <v>278</v>
      </c>
      <c r="G467" s="39">
        <f aca="true" t="shared" si="118" ref="G467:L467">+G468+G469</f>
        <v>0</v>
      </c>
      <c r="H467" s="39">
        <f t="shared" si="118"/>
        <v>0</v>
      </c>
      <c r="I467" s="39">
        <f t="shared" si="118"/>
        <v>0</v>
      </c>
      <c r="J467" s="39">
        <f t="shared" si="118"/>
        <v>0</v>
      </c>
      <c r="K467" s="39">
        <f t="shared" si="118"/>
        <v>0</v>
      </c>
      <c r="L467" s="39">
        <f t="shared" si="118"/>
        <v>0</v>
      </c>
      <c r="M467" s="40">
        <v>0</v>
      </c>
      <c r="N467" s="40">
        <v>0</v>
      </c>
      <c r="O467" s="57">
        <v>0</v>
      </c>
    </row>
    <row r="468" spans="1:15" ht="12.75">
      <c r="A468" s="418">
        <v>2</v>
      </c>
      <c r="B468" s="412">
        <v>6</v>
      </c>
      <c r="C468" s="412">
        <v>8</v>
      </c>
      <c r="D468" s="412">
        <v>3</v>
      </c>
      <c r="E468" s="412" t="s">
        <v>305</v>
      </c>
      <c r="F468" s="416" t="s">
        <v>279</v>
      </c>
      <c r="G468" s="38"/>
      <c r="H468" s="38"/>
      <c r="I468" s="38"/>
      <c r="J468" s="38"/>
      <c r="K468" s="38"/>
      <c r="L468" s="38"/>
      <c r="M468" s="38"/>
      <c r="N468" s="38"/>
      <c r="O468" s="49">
        <v>0</v>
      </c>
    </row>
    <row r="469" spans="1:15" ht="12.75">
      <c r="A469" s="418">
        <v>2</v>
      </c>
      <c r="B469" s="412">
        <v>6</v>
      </c>
      <c r="C469" s="412">
        <v>8</v>
      </c>
      <c r="D469" s="412">
        <v>3</v>
      </c>
      <c r="E469" s="412" t="s">
        <v>306</v>
      </c>
      <c r="F469" s="416" t="s">
        <v>280</v>
      </c>
      <c r="G469" s="39"/>
      <c r="H469" s="39"/>
      <c r="I469" s="39"/>
      <c r="J469" s="39"/>
      <c r="K469" s="39"/>
      <c r="L469" s="39"/>
      <c r="M469" s="39"/>
      <c r="N469" s="39"/>
      <c r="O469" s="49">
        <v>0</v>
      </c>
    </row>
    <row r="470" spans="1:15" ht="12.75">
      <c r="A470" s="408">
        <v>2</v>
      </c>
      <c r="B470" s="409">
        <v>6</v>
      </c>
      <c r="C470" s="409">
        <v>8</v>
      </c>
      <c r="D470" s="409">
        <v>5</v>
      </c>
      <c r="E470" s="409"/>
      <c r="F470" s="417" t="s">
        <v>281</v>
      </c>
      <c r="G470" s="39">
        <f aca="true" t="shared" si="119" ref="G470:L470">+G471</f>
        <v>0</v>
      </c>
      <c r="H470" s="39">
        <f t="shared" si="119"/>
        <v>0</v>
      </c>
      <c r="I470" s="39">
        <f t="shared" si="119"/>
        <v>0</v>
      </c>
      <c r="J470" s="39">
        <f t="shared" si="119"/>
        <v>0</v>
      </c>
      <c r="K470" s="39">
        <f t="shared" si="119"/>
        <v>0</v>
      </c>
      <c r="L470" s="39">
        <f t="shared" si="119"/>
        <v>0</v>
      </c>
      <c r="M470" s="40">
        <v>0</v>
      </c>
      <c r="N470" s="40">
        <v>0</v>
      </c>
      <c r="O470" s="57">
        <v>0</v>
      </c>
    </row>
    <row r="471" spans="1:15" ht="12.75">
      <c r="A471" s="418">
        <v>2</v>
      </c>
      <c r="B471" s="412">
        <v>6</v>
      </c>
      <c r="C471" s="412">
        <v>8</v>
      </c>
      <c r="D471" s="412">
        <v>5</v>
      </c>
      <c r="E471" s="412" t="s">
        <v>305</v>
      </c>
      <c r="F471" s="416" t="s">
        <v>281</v>
      </c>
      <c r="G471" s="39"/>
      <c r="H471" s="39"/>
      <c r="I471" s="39"/>
      <c r="J471" s="39"/>
      <c r="K471" s="39"/>
      <c r="L471" s="39"/>
      <c r="M471" s="39"/>
      <c r="N471" s="39"/>
      <c r="O471" s="49">
        <v>0</v>
      </c>
    </row>
    <row r="472" spans="1:15" ht="12.75">
      <c r="A472" s="408">
        <v>2</v>
      </c>
      <c r="B472" s="409">
        <v>6</v>
      </c>
      <c r="C472" s="409">
        <v>8</v>
      </c>
      <c r="D472" s="409">
        <v>6</v>
      </c>
      <c r="E472" s="409"/>
      <c r="F472" s="417" t="s">
        <v>282</v>
      </c>
      <c r="G472" s="39">
        <f aca="true" t="shared" si="120" ref="G472:L472">+G473</f>
        <v>0</v>
      </c>
      <c r="H472" s="39">
        <f t="shared" si="120"/>
        <v>0</v>
      </c>
      <c r="I472" s="39">
        <f t="shared" si="120"/>
        <v>0</v>
      </c>
      <c r="J472" s="39">
        <f t="shared" si="120"/>
        <v>0</v>
      </c>
      <c r="K472" s="39">
        <f t="shared" si="120"/>
        <v>0</v>
      </c>
      <c r="L472" s="39">
        <f t="shared" si="120"/>
        <v>0</v>
      </c>
      <c r="M472" s="40">
        <v>0</v>
      </c>
      <c r="N472" s="40">
        <v>0</v>
      </c>
      <c r="O472" s="57">
        <v>0</v>
      </c>
    </row>
    <row r="473" spans="1:15" ht="12.75">
      <c r="A473" s="418">
        <v>2</v>
      </c>
      <c r="B473" s="412">
        <v>6</v>
      </c>
      <c r="C473" s="412">
        <v>8</v>
      </c>
      <c r="D473" s="412">
        <v>6</v>
      </c>
      <c r="E473" s="412" t="s">
        <v>305</v>
      </c>
      <c r="F473" s="416" t="s">
        <v>282</v>
      </c>
      <c r="G473" s="39"/>
      <c r="H473" s="39"/>
      <c r="I473" s="39"/>
      <c r="J473" s="39"/>
      <c r="K473" s="39"/>
      <c r="L473" s="39"/>
      <c r="M473" s="39"/>
      <c r="N473" s="39"/>
      <c r="O473" s="49">
        <v>0</v>
      </c>
    </row>
    <row r="474" spans="1:15" ht="12.75">
      <c r="A474" s="423">
        <v>2</v>
      </c>
      <c r="B474" s="409">
        <v>6</v>
      </c>
      <c r="C474" s="409">
        <v>8</v>
      </c>
      <c r="D474" s="409">
        <v>7</v>
      </c>
      <c r="E474" s="409"/>
      <c r="F474" s="435" t="s">
        <v>283</v>
      </c>
      <c r="G474" s="39">
        <f aca="true" t="shared" si="121" ref="G474:L474">+G475</f>
        <v>0</v>
      </c>
      <c r="H474" s="39">
        <f t="shared" si="121"/>
        <v>0</v>
      </c>
      <c r="I474" s="39">
        <f t="shared" si="121"/>
        <v>0</v>
      </c>
      <c r="J474" s="39">
        <f t="shared" si="121"/>
        <v>0</v>
      </c>
      <c r="K474" s="39">
        <f t="shared" si="121"/>
        <v>0</v>
      </c>
      <c r="L474" s="39">
        <f t="shared" si="121"/>
        <v>0</v>
      </c>
      <c r="M474" s="40">
        <v>0</v>
      </c>
      <c r="N474" s="40">
        <v>0</v>
      </c>
      <c r="O474" s="57">
        <v>0</v>
      </c>
    </row>
    <row r="475" spans="1:15" ht="12.75">
      <c r="A475" s="418">
        <v>2</v>
      </c>
      <c r="B475" s="412">
        <v>6</v>
      </c>
      <c r="C475" s="412">
        <v>8</v>
      </c>
      <c r="D475" s="412">
        <v>7</v>
      </c>
      <c r="E475" s="412" t="s">
        <v>305</v>
      </c>
      <c r="F475" s="416" t="s">
        <v>283</v>
      </c>
      <c r="G475" s="39"/>
      <c r="H475" s="39"/>
      <c r="I475" s="39"/>
      <c r="J475" s="39"/>
      <c r="K475" s="39"/>
      <c r="L475" s="39"/>
      <c r="M475" s="39"/>
      <c r="N475" s="39"/>
      <c r="O475" s="49">
        <v>0</v>
      </c>
    </row>
    <row r="476" spans="1:15" ht="12.75">
      <c r="A476" s="408">
        <v>2</v>
      </c>
      <c r="B476" s="409">
        <v>6</v>
      </c>
      <c r="C476" s="409">
        <v>8</v>
      </c>
      <c r="D476" s="409">
        <v>8</v>
      </c>
      <c r="E476" s="409"/>
      <c r="F476" s="435" t="s">
        <v>284</v>
      </c>
      <c r="G476" s="39">
        <f aca="true" t="shared" si="122" ref="G476:L476">+G477+G478+G479+G480</f>
        <v>0</v>
      </c>
      <c r="H476" s="39">
        <f t="shared" si="122"/>
        <v>0</v>
      </c>
      <c r="I476" s="39">
        <f t="shared" si="122"/>
        <v>0</v>
      </c>
      <c r="J476" s="39">
        <f t="shared" si="122"/>
        <v>0</v>
      </c>
      <c r="K476" s="39">
        <f t="shared" si="122"/>
        <v>0</v>
      </c>
      <c r="L476" s="39">
        <f t="shared" si="122"/>
        <v>0</v>
      </c>
      <c r="M476" s="40">
        <v>10000</v>
      </c>
      <c r="N476" s="40">
        <v>10000</v>
      </c>
      <c r="O476" s="57">
        <v>0.0017699115044247787</v>
      </c>
    </row>
    <row r="477" spans="1:15" ht="12.75">
      <c r="A477" s="418">
        <v>2</v>
      </c>
      <c r="B477" s="412">
        <v>6</v>
      </c>
      <c r="C477" s="412">
        <v>8</v>
      </c>
      <c r="D477" s="412">
        <v>8</v>
      </c>
      <c r="E477" s="412" t="s">
        <v>305</v>
      </c>
      <c r="F477" s="416" t="s">
        <v>285</v>
      </c>
      <c r="G477" s="38"/>
      <c r="H477" s="38"/>
      <c r="I477" s="38"/>
      <c r="J477" s="38"/>
      <c r="K477" s="38"/>
      <c r="L477" s="38"/>
      <c r="M477" s="38">
        <v>10000</v>
      </c>
      <c r="N477" s="38">
        <v>10000</v>
      </c>
      <c r="O477" s="49">
        <v>0.0017699115044247787</v>
      </c>
    </row>
    <row r="478" spans="1:15" ht="12.75">
      <c r="A478" s="418">
        <v>2</v>
      </c>
      <c r="B478" s="412">
        <v>6</v>
      </c>
      <c r="C478" s="412">
        <v>8</v>
      </c>
      <c r="D478" s="412">
        <v>8</v>
      </c>
      <c r="E478" s="412" t="s">
        <v>306</v>
      </c>
      <c r="F478" s="416" t="s">
        <v>286</v>
      </c>
      <c r="G478" s="38"/>
      <c r="H478" s="38"/>
      <c r="I478" s="38"/>
      <c r="J478" s="38"/>
      <c r="K478" s="38"/>
      <c r="L478" s="38"/>
      <c r="M478" s="38"/>
      <c r="N478" s="38"/>
      <c r="O478" s="49">
        <v>0</v>
      </c>
    </row>
    <row r="479" spans="1:15" ht="12.75">
      <c r="A479" s="418">
        <v>2</v>
      </c>
      <c r="B479" s="412">
        <v>6</v>
      </c>
      <c r="C479" s="412">
        <v>8</v>
      </c>
      <c r="D479" s="412">
        <v>8</v>
      </c>
      <c r="E479" s="412" t="s">
        <v>307</v>
      </c>
      <c r="F479" s="416" t="s">
        <v>287</v>
      </c>
      <c r="G479" s="38"/>
      <c r="H479" s="38"/>
      <c r="I479" s="38"/>
      <c r="J479" s="38"/>
      <c r="K479" s="38"/>
      <c r="L479" s="38"/>
      <c r="M479" s="38"/>
      <c r="N479" s="38"/>
      <c r="O479" s="49">
        <v>0</v>
      </c>
    </row>
    <row r="480" spans="1:15" ht="12.75">
      <c r="A480" s="418">
        <v>2</v>
      </c>
      <c r="B480" s="412">
        <v>6</v>
      </c>
      <c r="C480" s="412">
        <v>8</v>
      </c>
      <c r="D480" s="412">
        <v>8</v>
      </c>
      <c r="E480" s="412" t="s">
        <v>308</v>
      </c>
      <c r="F480" s="416" t="s">
        <v>288</v>
      </c>
      <c r="G480" s="39"/>
      <c r="H480" s="39"/>
      <c r="I480" s="39"/>
      <c r="J480" s="39"/>
      <c r="K480" s="39"/>
      <c r="L480" s="39"/>
      <c r="M480" s="39"/>
      <c r="N480" s="39"/>
      <c r="O480" s="49">
        <v>0</v>
      </c>
    </row>
    <row r="481" spans="1:15" ht="12.75">
      <c r="A481" s="408">
        <v>2</v>
      </c>
      <c r="B481" s="409">
        <v>6</v>
      </c>
      <c r="C481" s="409">
        <v>8</v>
      </c>
      <c r="D481" s="409">
        <v>9</v>
      </c>
      <c r="E481" s="409"/>
      <c r="F481" s="435" t="s">
        <v>289</v>
      </c>
      <c r="G481" s="39">
        <f aca="true" t="shared" si="123" ref="G481:L481">+G482</f>
        <v>0</v>
      </c>
      <c r="H481" s="39">
        <f t="shared" si="123"/>
        <v>0</v>
      </c>
      <c r="I481" s="39">
        <f t="shared" si="123"/>
        <v>0</v>
      </c>
      <c r="J481" s="39">
        <f t="shared" si="123"/>
        <v>0</v>
      </c>
      <c r="K481" s="39">
        <f t="shared" si="123"/>
        <v>0</v>
      </c>
      <c r="L481" s="39">
        <f t="shared" si="123"/>
        <v>0</v>
      </c>
      <c r="M481" s="40">
        <v>0</v>
      </c>
      <c r="N481" s="40">
        <v>0</v>
      </c>
      <c r="O481" s="57">
        <v>0</v>
      </c>
    </row>
    <row r="482" spans="1:15" ht="12.75">
      <c r="A482" s="418">
        <v>2</v>
      </c>
      <c r="B482" s="412">
        <v>6</v>
      </c>
      <c r="C482" s="412">
        <v>8</v>
      </c>
      <c r="D482" s="412">
        <v>9</v>
      </c>
      <c r="E482" s="412" t="s">
        <v>305</v>
      </c>
      <c r="F482" s="416" t="s">
        <v>289</v>
      </c>
      <c r="G482" s="39"/>
      <c r="H482" s="39"/>
      <c r="I482" s="39"/>
      <c r="J482" s="39"/>
      <c r="K482" s="39"/>
      <c r="L482" s="39"/>
      <c r="M482" s="39"/>
      <c r="N482" s="39"/>
      <c r="O482" s="49">
        <v>0</v>
      </c>
    </row>
    <row r="483" spans="1:15" ht="12.75">
      <c r="A483" s="405">
        <v>2</v>
      </c>
      <c r="B483" s="406">
        <v>6</v>
      </c>
      <c r="C483" s="406">
        <v>9</v>
      </c>
      <c r="D483" s="406"/>
      <c r="E483" s="406"/>
      <c r="F483" s="407" t="s">
        <v>449</v>
      </c>
      <c r="G483" s="268">
        <f aca="true" t="shared" si="124" ref="G483:L483">+G484+G486+G488</f>
        <v>0</v>
      </c>
      <c r="H483" s="268">
        <f t="shared" si="124"/>
        <v>0</v>
      </c>
      <c r="I483" s="268">
        <f t="shared" si="124"/>
        <v>0</v>
      </c>
      <c r="J483" s="268">
        <f t="shared" si="124"/>
        <v>0</v>
      </c>
      <c r="K483" s="268">
        <f t="shared" si="124"/>
        <v>0</v>
      </c>
      <c r="L483" s="268">
        <f t="shared" si="124"/>
        <v>0</v>
      </c>
      <c r="M483" s="45">
        <v>0</v>
      </c>
      <c r="N483" s="45">
        <v>0</v>
      </c>
      <c r="O483" s="55">
        <v>0</v>
      </c>
    </row>
    <row r="484" spans="1:15" ht="12.75">
      <c r="A484" s="423">
        <v>2</v>
      </c>
      <c r="B484" s="409">
        <v>6</v>
      </c>
      <c r="C484" s="409">
        <v>9</v>
      </c>
      <c r="D484" s="409">
        <v>1</v>
      </c>
      <c r="E484" s="409"/>
      <c r="F484" s="435" t="s">
        <v>450</v>
      </c>
      <c r="G484" s="39">
        <f aca="true" t="shared" si="125" ref="G484:L484">+G485</f>
        <v>0</v>
      </c>
      <c r="H484" s="39">
        <f t="shared" si="125"/>
        <v>0</v>
      </c>
      <c r="I484" s="39">
        <f t="shared" si="125"/>
        <v>0</v>
      </c>
      <c r="J484" s="39">
        <f t="shared" si="125"/>
        <v>0</v>
      </c>
      <c r="K484" s="39">
        <f t="shared" si="125"/>
        <v>0</v>
      </c>
      <c r="L484" s="39">
        <f t="shared" si="125"/>
        <v>0</v>
      </c>
      <c r="M484" s="43">
        <v>0</v>
      </c>
      <c r="N484" s="43">
        <v>0</v>
      </c>
      <c r="O484" s="56">
        <v>0</v>
      </c>
    </row>
    <row r="485" spans="1:15" ht="12.75">
      <c r="A485" s="418">
        <v>2</v>
      </c>
      <c r="B485" s="412">
        <v>6</v>
      </c>
      <c r="C485" s="412">
        <v>9</v>
      </c>
      <c r="D485" s="412">
        <v>1</v>
      </c>
      <c r="E485" s="412" t="s">
        <v>305</v>
      </c>
      <c r="F485" s="416" t="s">
        <v>450</v>
      </c>
      <c r="G485" s="39"/>
      <c r="H485" s="39"/>
      <c r="I485" s="39"/>
      <c r="J485" s="39"/>
      <c r="K485" s="39"/>
      <c r="L485" s="39"/>
      <c r="M485" s="39"/>
      <c r="N485" s="39"/>
      <c r="O485" s="49">
        <v>0</v>
      </c>
    </row>
    <row r="486" spans="1:15" ht="12.75">
      <c r="A486" s="423">
        <v>2</v>
      </c>
      <c r="B486" s="409">
        <v>6</v>
      </c>
      <c r="C486" s="409">
        <v>9</v>
      </c>
      <c r="D486" s="409">
        <v>2</v>
      </c>
      <c r="E486" s="409"/>
      <c r="F486" s="435" t="s">
        <v>451</v>
      </c>
      <c r="G486" s="39">
        <f aca="true" t="shared" si="126" ref="G486:L486">+G487</f>
        <v>0</v>
      </c>
      <c r="H486" s="39">
        <f t="shared" si="126"/>
        <v>0</v>
      </c>
      <c r="I486" s="39">
        <f t="shared" si="126"/>
        <v>0</v>
      </c>
      <c r="J486" s="39">
        <f t="shared" si="126"/>
        <v>0</v>
      </c>
      <c r="K486" s="39">
        <f t="shared" si="126"/>
        <v>0</v>
      </c>
      <c r="L486" s="39">
        <f t="shared" si="126"/>
        <v>0</v>
      </c>
      <c r="M486" s="43">
        <v>0</v>
      </c>
      <c r="N486" s="43">
        <v>0</v>
      </c>
      <c r="O486" s="56">
        <v>0</v>
      </c>
    </row>
    <row r="487" spans="1:15" ht="12.75">
      <c r="A487" s="418">
        <v>2</v>
      </c>
      <c r="B487" s="412">
        <v>6</v>
      </c>
      <c r="C487" s="412">
        <v>9</v>
      </c>
      <c r="D487" s="412">
        <v>2</v>
      </c>
      <c r="E487" s="412" t="s">
        <v>305</v>
      </c>
      <c r="F487" s="416" t="s">
        <v>451</v>
      </c>
      <c r="G487" s="39"/>
      <c r="H487" s="39"/>
      <c r="I487" s="39"/>
      <c r="J487" s="39"/>
      <c r="K487" s="39"/>
      <c r="L487" s="39"/>
      <c r="M487" s="39"/>
      <c r="N487" s="39"/>
      <c r="O487" s="49">
        <v>0</v>
      </c>
    </row>
    <row r="488" spans="1:15" ht="12.75">
      <c r="A488" s="423">
        <v>2</v>
      </c>
      <c r="B488" s="409">
        <v>6</v>
      </c>
      <c r="C488" s="409">
        <v>9</v>
      </c>
      <c r="D488" s="409">
        <v>9</v>
      </c>
      <c r="E488" s="409"/>
      <c r="F488" s="435" t="s">
        <v>452</v>
      </c>
      <c r="G488" s="39">
        <f aca="true" t="shared" si="127" ref="G488:L488">+G489</f>
        <v>0</v>
      </c>
      <c r="H488" s="39">
        <f t="shared" si="127"/>
        <v>0</v>
      </c>
      <c r="I488" s="39">
        <f t="shared" si="127"/>
        <v>0</v>
      </c>
      <c r="J488" s="39">
        <f t="shared" si="127"/>
        <v>0</v>
      </c>
      <c r="K488" s="39">
        <f t="shared" si="127"/>
        <v>0</v>
      </c>
      <c r="L488" s="39">
        <f t="shared" si="127"/>
        <v>0</v>
      </c>
      <c r="M488" s="43">
        <v>0</v>
      </c>
      <c r="N488" s="43">
        <v>0</v>
      </c>
      <c r="O488" s="56">
        <v>0</v>
      </c>
    </row>
    <row r="489" spans="1:15" ht="12.75">
      <c r="A489" s="418">
        <v>2</v>
      </c>
      <c r="B489" s="412">
        <v>6</v>
      </c>
      <c r="C489" s="412">
        <v>9</v>
      </c>
      <c r="D489" s="412">
        <v>9</v>
      </c>
      <c r="E489" s="412" t="s">
        <v>305</v>
      </c>
      <c r="F489" s="416" t="s">
        <v>452</v>
      </c>
      <c r="G489" s="39"/>
      <c r="H489" s="39"/>
      <c r="I489" s="39"/>
      <c r="J489" s="39"/>
      <c r="K489" s="39"/>
      <c r="L489" s="39"/>
      <c r="M489" s="39"/>
      <c r="N489" s="39"/>
      <c r="O489" s="49">
        <v>0</v>
      </c>
    </row>
    <row r="490" spans="1:15" ht="12.75">
      <c r="A490" s="401">
        <v>2</v>
      </c>
      <c r="B490" s="402">
        <v>7</v>
      </c>
      <c r="C490" s="403"/>
      <c r="D490" s="403"/>
      <c r="E490" s="403"/>
      <c r="F490" s="404" t="s">
        <v>250</v>
      </c>
      <c r="G490" s="269">
        <f aca="true" t="shared" si="128" ref="G490:L490">+G491+G502+G515</f>
        <v>0</v>
      </c>
      <c r="H490" s="269">
        <f t="shared" si="128"/>
        <v>0</v>
      </c>
      <c r="I490" s="269">
        <f t="shared" si="128"/>
        <v>0</v>
      </c>
      <c r="J490" s="269">
        <f t="shared" si="128"/>
        <v>0</v>
      </c>
      <c r="K490" s="269">
        <f t="shared" si="128"/>
        <v>0</v>
      </c>
      <c r="L490" s="269">
        <f t="shared" si="128"/>
        <v>0</v>
      </c>
      <c r="M490" s="46">
        <v>100000</v>
      </c>
      <c r="N490" s="46">
        <v>100000</v>
      </c>
      <c r="O490" s="54">
        <v>0.017699115044247787</v>
      </c>
    </row>
    <row r="491" spans="1:15" ht="12.75">
      <c r="A491" s="405">
        <v>2</v>
      </c>
      <c r="B491" s="406">
        <v>7</v>
      </c>
      <c r="C491" s="406">
        <v>1</v>
      </c>
      <c r="D491" s="406"/>
      <c r="E491" s="406"/>
      <c r="F491" s="407" t="s">
        <v>290</v>
      </c>
      <c r="G491" s="268">
        <f aca="true" t="shared" si="129" ref="G491:L491">+G492+G494+G496+G498+G500</f>
        <v>0</v>
      </c>
      <c r="H491" s="268">
        <f t="shared" si="129"/>
        <v>0</v>
      </c>
      <c r="I491" s="268">
        <f t="shared" si="129"/>
        <v>0</v>
      </c>
      <c r="J491" s="268">
        <f t="shared" si="129"/>
        <v>0</v>
      </c>
      <c r="K491" s="268">
        <f t="shared" si="129"/>
        <v>0</v>
      </c>
      <c r="L491" s="268">
        <f t="shared" si="129"/>
        <v>0</v>
      </c>
      <c r="M491" s="45">
        <v>0</v>
      </c>
      <c r="N491" s="45">
        <v>0</v>
      </c>
      <c r="O491" s="55">
        <v>0.017699115044247787</v>
      </c>
    </row>
    <row r="492" spans="1:15" ht="12.75">
      <c r="A492" s="408">
        <v>2</v>
      </c>
      <c r="B492" s="409">
        <v>7</v>
      </c>
      <c r="C492" s="409">
        <v>1</v>
      </c>
      <c r="D492" s="409">
        <v>1</v>
      </c>
      <c r="E492" s="409"/>
      <c r="F492" s="417" t="s">
        <v>291</v>
      </c>
      <c r="G492" s="39">
        <f aca="true" t="shared" si="130" ref="G492:L492">+G493</f>
        <v>0</v>
      </c>
      <c r="H492" s="39">
        <f t="shared" si="130"/>
        <v>0</v>
      </c>
      <c r="I492" s="39">
        <f t="shared" si="130"/>
        <v>0</v>
      </c>
      <c r="J492" s="39">
        <f t="shared" si="130"/>
        <v>0</v>
      </c>
      <c r="K492" s="39">
        <f t="shared" si="130"/>
        <v>0</v>
      </c>
      <c r="L492" s="39">
        <f t="shared" si="130"/>
        <v>0</v>
      </c>
      <c r="M492" s="40">
        <v>0</v>
      </c>
      <c r="N492" s="40">
        <v>0</v>
      </c>
      <c r="O492" s="57">
        <v>0.017699115044247787</v>
      </c>
    </row>
    <row r="493" spans="1:15" ht="12.75">
      <c r="A493" s="418">
        <v>2</v>
      </c>
      <c r="B493" s="412">
        <v>7</v>
      </c>
      <c r="C493" s="412">
        <v>1</v>
      </c>
      <c r="D493" s="412">
        <v>1</v>
      </c>
      <c r="E493" s="412" t="s">
        <v>305</v>
      </c>
      <c r="F493" s="416" t="s">
        <v>291</v>
      </c>
      <c r="G493" s="39"/>
      <c r="H493" s="39"/>
      <c r="I493" s="39"/>
      <c r="J493" s="39"/>
      <c r="K493" s="39"/>
      <c r="L493" s="39"/>
      <c r="M493" s="39"/>
      <c r="N493" s="39"/>
      <c r="O493" s="49">
        <v>0.017699115044247787</v>
      </c>
    </row>
    <row r="494" spans="1:15" ht="12.75">
      <c r="A494" s="408">
        <v>2</v>
      </c>
      <c r="B494" s="409">
        <v>7</v>
      </c>
      <c r="C494" s="409">
        <v>1</v>
      </c>
      <c r="D494" s="409">
        <v>2</v>
      </c>
      <c r="E494" s="409"/>
      <c r="F494" s="417" t="s">
        <v>292</v>
      </c>
      <c r="G494" s="39">
        <f aca="true" t="shared" si="131" ref="G494:L494">+G495</f>
        <v>0</v>
      </c>
      <c r="H494" s="39">
        <f t="shared" si="131"/>
        <v>0</v>
      </c>
      <c r="I494" s="39">
        <f t="shared" si="131"/>
        <v>0</v>
      </c>
      <c r="J494" s="39">
        <f t="shared" si="131"/>
        <v>0</v>
      </c>
      <c r="K494" s="39">
        <f t="shared" si="131"/>
        <v>0</v>
      </c>
      <c r="L494" s="39">
        <f t="shared" si="131"/>
        <v>0</v>
      </c>
      <c r="M494" s="40">
        <v>0</v>
      </c>
      <c r="N494" s="40">
        <v>0</v>
      </c>
      <c r="O494" s="57">
        <v>0</v>
      </c>
    </row>
    <row r="495" spans="1:15" ht="12.75">
      <c r="A495" s="418">
        <v>2</v>
      </c>
      <c r="B495" s="412">
        <v>7</v>
      </c>
      <c r="C495" s="412">
        <v>1</v>
      </c>
      <c r="D495" s="412">
        <v>2</v>
      </c>
      <c r="E495" s="412" t="s">
        <v>305</v>
      </c>
      <c r="F495" s="416" t="s">
        <v>292</v>
      </c>
      <c r="G495" s="39"/>
      <c r="H495" s="39"/>
      <c r="I495" s="39"/>
      <c r="J495" s="39"/>
      <c r="K495" s="39"/>
      <c r="L495" s="39"/>
      <c r="M495" s="39"/>
      <c r="N495" s="39"/>
      <c r="O495" s="49">
        <v>0</v>
      </c>
    </row>
    <row r="496" spans="1:15" ht="12.75">
      <c r="A496" s="408">
        <v>2</v>
      </c>
      <c r="B496" s="409">
        <v>7</v>
      </c>
      <c r="C496" s="409">
        <v>1</v>
      </c>
      <c r="D496" s="409">
        <v>3</v>
      </c>
      <c r="E496" s="409"/>
      <c r="F496" s="417" t="s">
        <v>293</v>
      </c>
      <c r="G496" s="39">
        <f aca="true" t="shared" si="132" ref="G496:L496">+G497</f>
        <v>0</v>
      </c>
      <c r="H496" s="39">
        <f t="shared" si="132"/>
        <v>0</v>
      </c>
      <c r="I496" s="39">
        <f t="shared" si="132"/>
        <v>0</v>
      </c>
      <c r="J496" s="39">
        <f t="shared" si="132"/>
        <v>0</v>
      </c>
      <c r="K496" s="39">
        <f t="shared" si="132"/>
        <v>0</v>
      </c>
      <c r="L496" s="39">
        <f t="shared" si="132"/>
        <v>0</v>
      </c>
      <c r="M496" s="40">
        <v>0</v>
      </c>
      <c r="N496" s="40">
        <v>0</v>
      </c>
      <c r="O496" s="57">
        <v>0</v>
      </c>
    </row>
    <row r="497" spans="1:15" ht="12.75">
      <c r="A497" s="418">
        <v>2</v>
      </c>
      <c r="B497" s="412">
        <v>7</v>
      </c>
      <c r="C497" s="412">
        <v>1</v>
      </c>
      <c r="D497" s="412">
        <v>3</v>
      </c>
      <c r="E497" s="412" t="s">
        <v>305</v>
      </c>
      <c r="F497" s="416" t="s">
        <v>293</v>
      </c>
      <c r="G497" s="39"/>
      <c r="H497" s="39"/>
      <c r="I497" s="39"/>
      <c r="J497" s="39"/>
      <c r="K497" s="39"/>
      <c r="L497" s="39"/>
      <c r="M497" s="39"/>
      <c r="N497" s="39"/>
      <c r="O497" s="49">
        <v>0</v>
      </c>
    </row>
    <row r="498" spans="1:15" ht="12.75">
      <c r="A498" s="408">
        <v>2</v>
      </c>
      <c r="B498" s="409">
        <v>7</v>
      </c>
      <c r="C498" s="409">
        <v>1</v>
      </c>
      <c r="D498" s="409">
        <v>4</v>
      </c>
      <c r="E498" s="409"/>
      <c r="F498" s="417" t="s">
        <v>294</v>
      </c>
      <c r="G498" s="39">
        <f aca="true" t="shared" si="133" ref="G498:L498">+G499</f>
        <v>0</v>
      </c>
      <c r="H498" s="39">
        <f t="shared" si="133"/>
        <v>0</v>
      </c>
      <c r="I498" s="39">
        <f t="shared" si="133"/>
        <v>0</v>
      </c>
      <c r="J498" s="39">
        <f t="shared" si="133"/>
        <v>0</v>
      </c>
      <c r="K498" s="39">
        <f t="shared" si="133"/>
        <v>0</v>
      </c>
      <c r="L498" s="39">
        <f t="shared" si="133"/>
        <v>0</v>
      </c>
      <c r="M498" s="40">
        <v>0</v>
      </c>
      <c r="N498" s="40">
        <v>0</v>
      </c>
      <c r="O498" s="57">
        <v>0</v>
      </c>
    </row>
    <row r="499" spans="1:15" ht="12.75">
      <c r="A499" s="418">
        <v>2</v>
      </c>
      <c r="B499" s="412">
        <v>7</v>
      </c>
      <c r="C499" s="412">
        <v>1</v>
      </c>
      <c r="D499" s="412">
        <v>4</v>
      </c>
      <c r="E499" s="412" t="s">
        <v>305</v>
      </c>
      <c r="F499" s="416" t="s">
        <v>294</v>
      </c>
      <c r="G499" s="39"/>
      <c r="H499" s="39"/>
      <c r="I499" s="39"/>
      <c r="J499" s="39"/>
      <c r="K499" s="39"/>
      <c r="L499" s="39"/>
      <c r="M499" s="39"/>
      <c r="N499" s="39"/>
      <c r="O499" s="49">
        <v>0</v>
      </c>
    </row>
    <row r="500" spans="1:15" ht="12.75">
      <c r="A500" s="423">
        <v>2</v>
      </c>
      <c r="B500" s="409">
        <v>7</v>
      </c>
      <c r="C500" s="409">
        <v>1</v>
      </c>
      <c r="D500" s="409">
        <v>5</v>
      </c>
      <c r="E500" s="409"/>
      <c r="F500" s="435" t="s">
        <v>453</v>
      </c>
      <c r="G500" s="39">
        <f aca="true" t="shared" si="134" ref="G500:L500">+G501</f>
        <v>0</v>
      </c>
      <c r="H500" s="39">
        <f t="shared" si="134"/>
        <v>0</v>
      </c>
      <c r="I500" s="39">
        <f t="shared" si="134"/>
        <v>0</v>
      </c>
      <c r="J500" s="39">
        <f t="shared" si="134"/>
        <v>0</v>
      </c>
      <c r="K500" s="39">
        <f t="shared" si="134"/>
        <v>0</v>
      </c>
      <c r="L500" s="39">
        <f t="shared" si="134"/>
        <v>0</v>
      </c>
      <c r="M500" s="40">
        <v>0</v>
      </c>
      <c r="N500" s="40">
        <v>0</v>
      </c>
      <c r="O500" s="57">
        <v>0</v>
      </c>
    </row>
    <row r="501" spans="1:15" ht="12.75">
      <c r="A501" s="418">
        <v>2</v>
      </c>
      <c r="B501" s="412">
        <v>7</v>
      </c>
      <c r="C501" s="412">
        <v>1</v>
      </c>
      <c r="D501" s="412">
        <v>5</v>
      </c>
      <c r="E501" s="412" t="s">
        <v>305</v>
      </c>
      <c r="F501" s="416" t="s">
        <v>453</v>
      </c>
      <c r="G501" s="39"/>
      <c r="H501" s="39"/>
      <c r="I501" s="39"/>
      <c r="J501" s="39"/>
      <c r="K501" s="39"/>
      <c r="L501" s="39"/>
      <c r="M501" s="39"/>
      <c r="N501" s="39"/>
      <c r="O501" s="49">
        <v>0</v>
      </c>
    </row>
    <row r="502" spans="1:15" ht="12.75">
      <c r="A502" s="405">
        <v>2</v>
      </c>
      <c r="B502" s="406">
        <v>7</v>
      </c>
      <c r="C502" s="406">
        <v>2</v>
      </c>
      <c r="D502" s="406"/>
      <c r="E502" s="406"/>
      <c r="F502" s="407" t="s">
        <v>295</v>
      </c>
      <c r="G502" s="268">
        <f aca="true" t="shared" si="135" ref="G502:L502">+G503+G505+G507+G509+G511+G513</f>
        <v>0</v>
      </c>
      <c r="H502" s="268">
        <f t="shared" si="135"/>
        <v>0</v>
      </c>
      <c r="I502" s="268">
        <f t="shared" si="135"/>
        <v>0</v>
      </c>
      <c r="J502" s="268">
        <f t="shared" si="135"/>
        <v>0</v>
      </c>
      <c r="K502" s="268">
        <f t="shared" si="135"/>
        <v>0</v>
      </c>
      <c r="L502" s="268">
        <f t="shared" si="135"/>
        <v>0</v>
      </c>
      <c r="M502" s="45">
        <v>100000</v>
      </c>
      <c r="N502" s="45">
        <v>100000</v>
      </c>
      <c r="O502" s="55">
        <v>0</v>
      </c>
    </row>
    <row r="503" spans="1:15" ht="12.75">
      <c r="A503" s="408">
        <v>2</v>
      </c>
      <c r="B503" s="409">
        <v>7</v>
      </c>
      <c r="C503" s="409">
        <v>2</v>
      </c>
      <c r="D503" s="409">
        <v>1</v>
      </c>
      <c r="E503" s="409"/>
      <c r="F503" s="417" t="s">
        <v>296</v>
      </c>
      <c r="G503" s="39">
        <f aca="true" t="shared" si="136" ref="G503:L503">+G504</f>
        <v>0</v>
      </c>
      <c r="H503" s="39">
        <f t="shared" si="136"/>
        <v>0</v>
      </c>
      <c r="I503" s="39">
        <f t="shared" si="136"/>
        <v>0</v>
      </c>
      <c r="J503" s="39">
        <f t="shared" si="136"/>
        <v>0</v>
      </c>
      <c r="K503" s="39">
        <f t="shared" si="136"/>
        <v>0</v>
      </c>
      <c r="L503" s="39">
        <f t="shared" si="136"/>
        <v>0</v>
      </c>
      <c r="M503" s="40">
        <v>100000</v>
      </c>
      <c r="N503" s="40">
        <v>100000</v>
      </c>
      <c r="O503" s="57">
        <v>0</v>
      </c>
    </row>
    <row r="504" spans="1:15" ht="12.75">
      <c r="A504" s="418">
        <v>2</v>
      </c>
      <c r="B504" s="412">
        <v>7</v>
      </c>
      <c r="C504" s="412">
        <v>2</v>
      </c>
      <c r="D504" s="412">
        <v>1</v>
      </c>
      <c r="E504" s="412" t="s">
        <v>305</v>
      </c>
      <c r="F504" s="416" t="s">
        <v>296</v>
      </c>
      <c r="G504" s="39"/>
      <c r="H504" s="39"/>
      <c r="I504" s="39"/>
      <c r="J504" s="39"/>
      <c r="K504" s="39"/>
      <c r="L504" s="39"/>
      <c r="M504" s="39">
        <v>100000</v>
      </c>
      <c r="N504" s="39">
        <v>100000</v>
      </c>
      <c r="O504" s="49">
        <v>0</v>
      </c>
    </row>
    <row r="505" spans="1:15" ht="12.75">
      <c r="A505" s="408">
        <v>2</v>
      </c>
      <c r="B505" s="409">
        <v>7</v>
      </c>
      <c r="C505" s="409">
        <v>2</v>
      </c>
      <c r="D505" s="409">
        <v>2</v>
      </c>
      <c r="E505" s="409"/>
      <c r="F505" s="417" t="s">
        <v>297</v>
      </c>
      <c r="G505" s="39">
        <f aca="true" t="shared" si="137" ref="G505:L505">+G506</f>
        <v>0</v>
      </c>
      <c r="H505" s="39">
        <f t="shared" si="137"/>
        <v>0</v>
      </c>
      <c r="I505" s="39">
        <f t="shared" si="137"/>
        <v>0</v>
      </c>
      <c r="J505" s="39">
        <f t="shared" si="137"/>
        <v>0</v>
      </c>
      <c r="K505" s="39">
        <f t="shared" si="137"/>
        <v>0</v>
      </c>
      <c r="L505" s="39">
        <f t="shared" si="137"/>
        <v>0</v>
      </c>
      <c r="M505" s="40">
        <v>0</v>
      </c>
      <c r="N505" s="40">
        <v>0</v>
      </c>
      <c r="O505" s="57">
        <v>0</v>
      </c>
    </row>
    <row r="506" spans="1:15" ht="12.75">
      <c r="A506" s="418">
        <v>2</v>
      </c>
      <c r="B506" s="412">
        <v>7</v>
      </c>
      <c r="C506" s="412">
        <v>2</v>
      </c>
      <c r="D506" s="412">
        <v>2</v>
      </c>
      <c r="E506" s="412" t="s">
        <v>305</v>
      </c>
      <c r="F506" s="416" t="s">
        <v>297</v>
      </c>
      <c r="G506" s="39"/>
      <c r="H506" s="39"/>
      <c r="I506" s="39"/>
      <c r="J506" s="39"/>
      <c r="K506" s="39"/>
      <c r="L506" s="39"/>
      <c r="M506" s="39"/>
      <c r="N506" s="39"/>
      <c r="O506" s="49">
        <v>0</v>
      </c>
    </row>
    <row r="507" spans="1:15" ht="12.75">
      <c r="A507" s="408">
        <v>2</v>
      </c>
      <c r="B507" s="409">
        <v>7</v>
      </c>
      <c r="C507" s="409">
        <v>2</v>
      </c>
      <c r="D507" s="409">
        <v>3</v>
      </c>
      <c r="E507" s="409"/>
      <c r="F507" s="417" t="s">
        <v>298</v>
      </c>
      <c r="G507" s="39">
        <f aca="true" t="shared" si="138" ref="G507:L507">+G508</f>
        <v>0</v>
      </c>
      <c r="H507" s="39">
        <f t="shared" si="138"/>
        <v>0</v>
      </c>
      <c r="I507" s="39">
        <f t="shared" si="138"/>
        <v>0</v>
      </c>
      <c r="J507" s="39">
        <f t="shared" si="138"/>
        <v>0</v>
      </c>
      <c r="K507" s="39">
        <f t="shared" si="138"/>
        <v>0</v>
      </c>
      <c r="L507" s="39">
        <f t="shared" si="138"/>
        <v>0</v>
      </c>
      <c r="M507" s="40">
        <v>0</v>
      </c>
      <c r="N507" s="40">
        <v>0</v>
      </c>
      <c r="O507" s="57">
        <v>0</v>
      </c>
    </row>
    <row r="508" spans="1:15" ht="12.75">
      <c r="A508" s="418">
        <v>2</v>
      </c>
      <c r="B508" s="412">
        <v>7</v>
      </c>
      <c r="C508" s="412">
        <v>2</v>
      </c>
      <c r="D508" s="412">
        <v>3</v>
      </c>
      <c r="E508" s="412" t="s">
        <v>305</v>
      </c>
      <c r="F508" s="416" t="s">
        <v>298</v>
      </c>
      <c r="G508" s="39"/>
      <c r="H508" s="39"/>
      <c r="I508" s="39"/>
      <c r="J508" s="39"/>
      <c r="K508" s="39"/>
      <c r="L508" s="39"/>
      <c r="M508" s="39"/>
      <c r="N508" s="39"/>
      <c r="O508" s="49">
        <v>0</v>
      </c>
    </row>
    <row r="509" spans="1:15" ht="12.75">
      <c r="A509" s="408">
        <v>2</v>
      </c>
      <c r="B509" s="409">
        <v>7</v>
      </c>
      <c r="C509" s="409">
        <v>2</v>
      </c>
      <c r="D509" s="409">
        <v>4</v>
      </c>
      <c r="E509" s="409"/>
      <c r="F509" s="417" t="s">
        <v>299</v>
      </c>
      <c r="G509" s="39">
        <f aca="true" t="shared" si="139" ref="G509:L509">+G510</f>
        <v>0</v>
      </c>
      <c r="H509" s="39">
        <f t="shared" si="139"/>
        <v>0</v>
      </c>
      <c r="I509" s="39">
        <f t="shared" si="139"/>
        <v>0</v>
      </c>
      <c r="J509" s="39">
        <f t="shared" si="139"/>
        <v>0</v>
      </c>
      <c r="K509" s="39">
        <f t="shared" si="139"/>
        <v>0</v>
      </c>
      <c r="L509" s="39">
        <f t="shared" si="139"/>
        <v>0</v>
      </c>
      <c r="M509" s="40">
        <v>0</v>
      </c>
      <c r="N509" s="40">
        <v>0</v>
      </c>
      <c r="O509" s="57">
        <v>0</v>
      </c>
    </row>
    <row r="510" spans="1:15" ht="12.75">
      <c r="A510" s="418">
        <v>2</v>
      </c>
      <c r="B510" s="412">
        <v>7</v>
      </c>
      <c r="C510" s="412">
        <v>2</v>
      </c>
      <c r="D510" s="412">
        <v>4</v>
      </c>
      <c r="E510" s="412" t="s">
        <v>305</v>
      </c>
      <c r="F510" s="416" t="s">
        <v>299</v>
      </c>
      <c r="G510" s="39"/>
      <c r="H510" s="39"/>
      <c r="I510" s="39"/>
      <c r="J510" s="39"/>
      <c r="K510" s="39"/>
      <c r="L510" s="39"/>
      <c r="M510" s="39"/>
      <c r="N510" s="39"/>
      <c r="O510" s="49">
        <v>0</v>
      </c>
    </row>
    <row r="511" spans="1:15" ht="12.75">
      <c r="A511" s="408">
        <v>2</v>
      </c>
      <c r="B511" s="409">
        <v>7</v>
      </c>
      <c r="C511" s="409">
        <v>2</v>
      </c>
      <c r="D511" s="409">
        <v>7</v>
      </c>
      <c r="E511" s="409"/>
      <c r="F511" s="417" t="s">
        <v>300</v>
      </c>
      <c r="G511" s="39">
        <f aca="true" t="shared" si="140" ref="G511:L511">+G512</f>
        <v>0</v>
      </c>
      <c r="H511" s="39">
        <f t="shared" si="140"/>
        <v>0</v>
      </c>
      <c r="I511" s="39">
        <f t="shared" si="140"/>
        <v>0</v>
      </c>
      <c r="J511" s="39">
        <f t="shared" si="140"/>
        <v>0</v>
      </c>
      <c r="K511" s="39">
        <f t="shared" si="140"/>
        <v>0</v>
      </c>
      <c r="L511" s="39">
        <f t="shared" si="140"/>
        <v>0</v>
      </c>
      <c r="M511" s="40">
        <v>0</v>
      </c>
      <c r="N511" s="40">
        <v>0</v>
      </c>
      <c r="O511" s="57">
        <v>0</v>
      </c>
    </row>
    <row r="512" spans="1:15" ht="12.75">
      <c r="A512" s="418">
        <v>2</v>
      </c>
      <c r="B512" s="412">
        <v>7</v>
      </c>
      <c r="C512" s="412">
        <v>2</v>
      </c>
      <c r="D512" s="412">
        <v>7</v>
      </c>
      <c r="E512" s="412" t="s">
        <v>305</v>
      </c>
      <c r="F512" s="416" t="s">
        <v>300</v>
      </c>
      <c r="G512" s="39"/>
      <c r="H512" s="39"/>
      <c r="I512" s="39"/>
      <c r="J512" s="39"/>
      <c r="K512" s="39"/>
      <c r="L512" s="39"/>
      <c r="M512" s="39"/>
      <c r="N512" s="39"/>
      <c r="O512" s="49">
        <v>0</v>
      </c>
    </row>
    <row r="513" spans="1:15" ht="12.75">
      <c r="A513" s="408">
        <v>2</v>
      </c>
      <c r="B513" s="409">
        <v>7</v>
      </c>
      <c r="C513" s="409">
        <v>2</v>
      </c>
      <c r="D513" s="409">
        <v>8</v>
      </c>
      <c r="E513" s="409"/>
      <c r="F513" s="417" t="s">
        <v>301</v>
      </c>
      <c r="G513" s="39">
        <f aca="true" t="shared" si="141" ref="G513:L513">+G514</f>
        <v>0</v>
      </c>
      <c r="H513" s="39">
        <f t="shared" si="141"/>
        <v>0</v>
      </c>
      <c r="I513" s="39">
        <f t="shared" si="141"/>
        <v>0</v>
      </c>
      <c r="J513" s="39">
        <f t="shared" si="141"/>
        <v>0</v>
      </c>
      <c r="K513" s="39">
        <f t="shared" si="141"/>
        <v>0</v>
      </c>
      <c r="L513" s="39">
        <f t="shared" si="141"/>
        <v>0</v>
      </c>
      <c r="M513" s="40">
        <v>0</v>
      </c>
      <c r="N513" s="40">
        <v>0</v>
      </c>
      <c r="O513" s="57">
        <v>0</v>
      </c>
    </row>
    <row r="514" spans="1:15" ht="12.75">
      <c r="A514" s="418">
        <v>2</v>
      </c>
      <c r="B514" s="412">
        <v>7</v>
      </c>
      <c r="C514" s="412">
        <v>2</v>
      </c>
      <c r="D514" s="412">
        <v>8</v>
      </c>
      <c r="E514" s="412" t="s">
        <v>305</v>
      </c>
      <c r="F514" s="416" t="s">
        <v>301</v>
      </c>
      <c r="G514" s="39"/>
      <c r="H514" s="39"/>
      <c r="I514" s="39"/>
      <c r="J514" s="39"/>
      <c r="K514" s="39"/>
      <c r="L514" s="39"/>
      <c r="M514" s="39"/>
      <c r="N514" s="39"/>
      <c r="O514" s="49">
        <v>0</v>
      </c>
    </row>
    <row r="515" spans="1:15" s="68" customFormat="1" ht="12.75">
      <c r="A515" s="405">
        <v>2</v>
      </c>
      <c r="B515" s="406">
        <v>7</v>
      </c>
      <c r="C515" s="406">
        <v>3</v>
      </c>
      <c r="D515" s="406"/>
      <c r="E515" s="406"/>
      <c r="F515" s="407" t="s">
        <v>302</v>
      </c>
      <c r="G515" s="268">
        <f aca="true" t="shared" si="142" ref="G515:L515">+G516+G518</f>
        <v>0</v>
      </c>
      <c r="H515" s="268">
        <f t="shared" si="142"/>
        <v>0</v>
      </c>
      <c r="I515" s="268">
        <f t="shared" si="142"/>
        <v>0</v>
      </c>
      <c r="J515" s="268">
        <f t="shared" si="142"/>
        <v>0</v>
      </c>
      <c r="K515" s="268">
        <f t="shared" si="142"/>
        <v>0</v>
      </c>
      <c r="L515" s="268">
        <f t="shared" si="142"/>
        <v>0</v>
      </c>
      <c r="M515" s="45">
        <v>0</v>
      </c>
      <c r="N515" s="45">
        <v>0</v>
      </c>
      <c r="O515" s="55">
        <v>0</v>
      </c>
    </row>
    <row r="516" spans="1:15" s="68" customFormat="1" ht="12.75">
      <c r="A516" s="408">
        <v>2</v>
      </c>
      <c r="B516" s="409">
        <v>7</v>
      </c>
      <c r="C516" s="409">
        <v>3</v>
      </c>
      <c r="D516" s="409">
        <v>1</v>
      </c>
      <c r="E516" s="409"/>
      <c r="F516" s="417" t="s">
        <v>303</v>
      </c>
      <c r="G516" s="39">
        <f aca="true" t="shared" si="143" ref="G516:L516">+G517</f>
        <v>0</v>
      </c>
      <c r="H516" s="39">
        <f t="shared" si="143"/>
        <v>0</v>
      </c>
      <c r="I516" s="39">
        <f t="shared" si="143"/>
        <v>0</v>
      </c>
      <c r="J516" s="39">
        <f t="shared" si="143"/>
        <v>0</v>
      </c>
      <c r="K516" s="39">
        <f t="shared" si="143"/>
        <v>0</v>
      </c>
      <c r="L516" s="39">
        <f t="shared" si="143"/>
        <v>0</v>
      </c>
      <c r="M516" s="40">
        <v>0</v>
      </c>
      <c r="N516" s="40">
        <v>0</v>
      </c>
      <c r="O516" s="57">
        <v>0</v>
      </c>
    </row>
    <row r="517" spans="1:15" s="68" customFormat="1" ht="12.75">
      <c r="A517" s="418">
        <v>2</v>
      </c>
      <c r="B517" s="412">
        <v>7</v>
      </c>
      <c r="C517" s="412">
        <v>3</v>
      </c>
      <c r="D517" s="412">
        <v>1</v>
      </c>
      <c r="E517" s="412" t="s">
        <v>305</v>
      </c>
      <c r="F517" s="416" t="s">
        <v>303</v>
      </c>
      <c r="G517" s="39"/>
      <c r="H517" s="39"/>
      <c r="I517" s="39"/>
      <c r="J517" s="39"/>
      <c r="K517" s="39"/>
      <c r="L517" s="39"/>
      <c r="M517" s="39"/>
      <c r="N517" s="39"/>
      <c r="O517" s="49">
        <v>0</v>
      </c>
    </row>
    <row r="518" spans="1:15" s="68" customFormat="1" ht="12.75">
      <c r="A518" s="408">
        <v>2</v>
      </c>
      <c r="B518" s="409">
        <v>7</v>
      </c>
      <c r="C518" s="409">
        <v>3</v>
      </c>
      <c r="D518" s="409">
        <v>2</v>
      </c>
      <c r="E518" s="409"/>
      <c r="F518" s="417" t="s">
        <v>304</v>
      </c>
      <c r="G518" s="39">
        <f aca="true" t="shared" si="144" ref="G518:L518">+G519</f>
        <v>0</v>
      </c>
      <c r="H518" s="39">
        <f t="shared" si="144"/>
        <v>0</v>
      </c>
      <c r="I518" s="39">
        <f t="shared" si="144"/>
        <v>0</v>
      </c>
      <c r="J518" s="39">
        <f t="shared" si="144"/>
        <v>0</v>
      </c>
      <c r="K518" s="39">
        <f t="shared" si="144"/>
        <v>0</v>
      </c>
      <c r="L518" s="39">
        <f t="shared" si="144"/>
        <v>0</v>
      </c>
      <c r="M518" s="40">
        <v>0</v>
      </c>
      <c r="N518" s="40">
        <v>0</v>
      </c>
      <c r="O518" s="57">
        <v>0</v>
      </c>
    </row>
    <row r="519" spans="1:15" s="68" customFormat="1" ht="12.75">
      <c r="A519" s="420">
        <v>2</v>
      </c>
      <c r="B519" s="421">
        <v>7</v>
      </c>
      <c r="C519" s="421">
        <v>3</v>
      </c>
      <c r="D519" s="421">
        <v>2</v>
      </c>
      <c r="E519" s="421" t="s">
        <v>305</v>
      </c>
      <c r="F519" s="442" t="s">
        <v>304</v>
      </c>
      <c r="G519" s="50"/>
      <c r="H519" s="50"/>
      <c r="I519" s="50"/>
      <c r="J519" s="50"/>
      <c r="K519" s="50"/>
      <c r="L519" s="50"/>
      <c r="M519" s="443"/>
      <c r="N519" s="443"/>
      <c r="O519" s="52">
        <v>0</v>
      </c>
    </row>
    <row r="520" spans="1:14" s="68" customFormat="1" ht="15.75">
      <c r="A520" s="69"/>
      <c r="B520" s="69"/>
      <c r="C520" s="69"/>
      <c r="D520" s="69"/>
      <c r="E520" s="69"/>
      <c r="F520" s="69"/>
      <c r="G520" s="69"/>
      <c r="H520" s="69"/>
      <c r="I520" s="69"/>
      <c r="J520" s="69"/>
      <c r="K520" s="69"/>
      <c r="L520" s="69"/>
      <c r="M520" s="69"/>
      <c r="N520" s="69"/>
    </row>
    <row r="521" spans="1:14" s="68" customFormat="1" ht="15.75">
      <c r="A521" s="69"/>
      <c r="B521" s="69"/>
      <c r="C521" s="69"/>
      <c r="D521" s="69"/>
      <c r="E521" s="69"/>
      <c r="F521" s="69"/>
      <c r="G521" s="69"/>
      <c r="H521" s="69"/>
      <c r="I521" s="69"/>
      <c r="J521" s="69"/>
      <c r="K521" s="69"/>
      <c r="L521" s="69"/>
      <c r="M521" s="69"/>
      <c r="N521" s="69"/>
    </row>
    <row r="522" spans="1:14" s="68" customFormat="1" ht="15.75">
      <c r="A522" s="69"/>
      <c r="B522" s="69"/>
      <c r="C522" s="69"/>
      <c r="D522" s="69"/>
      <c r="E522" s="69"/>
      <c r="F522" s="69"/>
      <c r="G522" s="69"/>
      <c r="H522" s="69"/>
      <c r="I522" s="69"/>
      <c r="J522" s="69"/>
      <c r="K522" s="69"/>
      <c r="L522" s="69"/>
      <c r="M522" s="69"/>
      <c r="N522" s="69"/>
    </row>
    <row r="523" spans="1:14" s="68" customFormat="1" ht="15.75">
      <c r="A523" s="69"/>
      <c r="B523" s="69"/>
      <c r="C523" s="69"/>
      <c r="D523" s="69"/>
      <c r="E523" s="69"/>
      <c r="F523" s="69"/>
      <c r="G523" s="69"/>
      <c r="H523" s="69"/>
      <c r="I523" s="69"/>
      <c r="J523" s="69"/>
      <c r="K523" s="69"/>
      <c r="L523" s="69"/>
      <c r="M523" s="69"/>
      <c r="N523" s="69"/>
    </row>
    <row r="524" spans="1:14" s="68" customFormat="1" ht="15.75">
      <c r="A524" s="69"/>
      <c r="B524" s="69"/>
      <c r="C524" s="69"/>
      <c r="D524" s="69"/>
      <c r="E524" s="69"/>
      <c r="F524" s="69"/>
      <c r="G524" s="69"/>
      <c r="H524" s="69"/>
      <c r="I524" s="69"/>
      <c r="J524" s="69"/>
      <c r="K524" s="69"/>
      <c r="L524" s="69"/>
      <c r="M524" s="69"/>
      <c r="N524" s="69"/>
    </row>
    <row r="525" spans="1:14" s="68" customFormat="1" ht="15.75">
      <c r="A525" s="69"/>
      <c r="B525" s="69"/>
      <c r="C525" s="69"/>
      <c r="D525" s="69"/>
      <c r="E525" s="69"/>
      <c r="F525" s="69"/>
      <c r="G525" s="69"/>
      <c r="H525" s="69"/>
      <c r="I525" s="69"/>
      <c r="J525" s="69"/>
      <c r="K525" s="69"/>
      <c r="L525" s="69"/>
      <c r="M525" s="69"/>
      <c r="N525" s="69"/>
    </row>
    <row r="526" spans="1:14" s="68" customFormat="1" ht="15.75">
      <c r="A526" s="69"/>
      <c r="B526" s="69"/>
      <c r="C526" s="69"/>
      <c r="D526" s="69"/>
      <c r="E526" s="69"/>
      <c r="F526" s="69"/>
      <c r="G526" s="69"/>
      <c r="H526" s="69"/>
      <c r="I526" s="69"/>
      <c r="J526" s="69"/>
      <c r="K526" s="69"/>
      <c r="L526" s="69"/>
      <c r="M526" s="69"/>
      <c r="N526" s="69"/>
    </row>
    <row r="527" spans="1:14" s="68" customFormat="1" ht="15.75">
      <c r="A527" s="69"/>
      <c r="B527" s="69"/>
      <c r="C527" s="69"/>
      <c r="D527" s="69"/>
      <c r="E527" s="69"/>
      <c r="F527" s="69"/>
      <c r="G527" s="69"/>
      <c r="H527" s="69"/>
      <c r="I527" s="69"/>
      <c r="J527" s="69"/>
      <c r="K527" s="69"/>
      <c r="L527" s="69"/>
      <c r="M527" s="69"/>
      <c r="N527" s="69"/>
    </row>
    <row r="528" spans="1:14" s="68" customFormat="1" ht="15.75">
      <c r="A528" s="69"/>
      <c r="B528" s="69"/>
      <c r="C528" s="69"/>
      <c r="D528" s="69"/>
      <c r="E528" s="69"/>
      <c r="F528" s="69"/>
      <c r="G528" s="69"/>
      <c r="H528" s="69"/>
      <c r="I528" s="69"/>
      <c r="J528" s="69"/>
      <c r="K528" s="69"/>
      <c r="L528" s="69"/>
      <c r="M528" s="69"/>
      <c r="N528" s="69"/>
    </row>
    <row r="529" spans="1:14" s="68" customFormat="1" ht="15.75">
      <c r="A529" s="69"/>
      <c r="B529" s="69"/>
      <c r="C529" s="69"/>
      <c r="D529" s="69"/>
      <c r="E529" s="69"/>
      <c r="F529" s="69"/>
      <c r="G529" s="69"/>
      <c r="H529" s="69"/>
      <c r="I529" s="69"/>
      <c r="J529" s="69"/>
      <c r="K529" s="69"/>
      <c r="L529" s="69"/>
      <c r="M529" s="69"/>
      <c r="N529" s="69"/>
    </row>
    <row r="530" spans="1:14" s="68" customFormat="1" ht="15.75">
      <c r="A530" s="69"/>
      <c r="B530" s="69"/>
      <c r="C530" s="69"/>
      <c r="D530" s="69"/>
      <c r="E530" s="69"/>
      <c r="F530" s="69"/>
      <c r="G530" s="69"/>
      <c r="H530" s="69"/>
      <c r="I530" s="69"/>
      <c r="J530" s="69"/>
      <c r="K530" s="69"/>
      <c r="L530" s="69"/>
      <c r="M530" s="69"/>
      <c r="N530" s="69"/>
    </row>
    <row r="531" spans="1:14" s="68" customFormat="1" ht="15.75">
      <c r="A531" s="69"/>
      <c r="B531" s="69"/>
      <c r="C531" s="69"/>
      <c r="D531" s="69"/>
      <c r="E531" s="69"/>
      <c r="F531" s="69"/>
      <c r="G531" s="69"/>
      <c r="H531" s="69"/>
      <c r="I531" s="69"/>
      <c r="J531" s="69"/>
      <c r="K531" s="69"/>
      <c r="L531" s="69"/>
      <c r="M531" s="69"/>
      <c r="N531" s="69"/>
    </row>
    <row r="532" spans="1:14" s="68" customFormat="1" ht="15.75">
      <c r="A532" s="69"/>
      <c r="B532" s="69"/>
      <c r="C532" s="69"/>
      <c r="D532" s="69"/>
      <c r="E532" s="69"/>
      <c r="F532" s="69"/>
      <c r="G532" s="69"/>
      <c r="H532" s="69"/>
      <c r="I532" s="69"/>
      <c r="J532" s="69"/>
      <c r="K532" s="69"/>
      <c r="L532" s="69"/>
      <c r="M532" s="69"/>
      <c r="N532" s="69"/>
    </row>
    <row r="533" spans="1:14" s="68" customFormat="1" ht="15.75">
      <c r="A533" s="69"/>
      <c r="B533" s="69"/>
      <c r="C533" s="69"/>
      <c r="D533" s="69"/>
      <c r="E533" s="69"/>
      <c r="F533" s="69"/>
      <c r="G533" s="69"/>
      <c r="H533" s="69"/>
      <c r="I533" s="69"/>
      <c r="J533" s="69"/>
      <c r="K533" s="69"/>
      <c r="L533" s="69"/>
      <c r="M533" s="69"/>
      <c r="N533" s="69"/>
    </row>
    <row r="534" spans="1:14" s="68" customFormat="1" ht="15.75">
      <c r="A534" s="69"/>
      <c r="B534" s="69"/>
      <c r="C534" s="69"/>
      <c r="D534" s="69"/>
      <c r="E534" s="69"/>
      <c r="F534" s="69"/>
      <c r="G534" s="69"/>
      <c r="H534" s="69"/>
      <c r="I534" s="69"/>
      <c r="J534" s="69"/>
      <c r="K534" s="69"/>
      <c r="L534" s="69"/>
      <c r="M534" s="69"/>
      <c r="N534" s="69"/>
    </row>
    <row r="535" spans="1:14" s="68" customFormat="1" ht="15.75">
      <c r="A535" s="69"/>
      <c r="B535" s="69"/>
      <c r="C535" s="69"/>
      <c r="D535" s="69"/>
      <c r="E535" s="69"/>
      <c r="F535" s="69"/>
      <c r="G535" s="69"/>
      <c r="H535" s="69"/>
      <c r="I535" s="69"/>
      <c r="J535" s="69"/>
      <c r="K535" s="69"/>
      <c r="L535" s="69"/>
      <c r="M535" s="69"/>
      <c r="N535" s="69"/>
    </row>
    <row r="536" spans="1:14" s="68" customFormat="1" ht="15.75">
      <c r="A536" s="69"/>
      <c r="B536" s="69"/>
      <c r="C536" s="69"/>
      <c r="D536" s="69"/>
      <c r="E536" s="69"/>
      <c r="F536" s="69"/>
      <c r="G536" s="69"/>
      <c r="H536" s="69"/>
      <c r="I536" s="69"/>
      <c r="J536" s="69"/>
      <c r="K536" s="69"/>
      <c r="L536" s="69"/>
      <c r="M536" s="69"/>
      <c r="N536" s="69"/>
    </row>
    <row r="537" spans="1:14" s="68" customFormat="1" ht="15.75">
      <c r="A537" s="69"/>
      <c r="B537" s="69"/>
      <c r="C537" s="69"/>
      <c r="D537" s="69"/>
      <c r="E537" s="69"/>
      <c r="F537" s="69"/>
      <c r="G537" s="69"/>
      <c r="H537" s="69"/>
      <c r="I537" s="69"/>
      <c r="J537" s="69"/>
      <c r="K537" s="69"/>
      <c r="L537" s="69"/>
      <c r="M537" s="69"/>
      <c r="N537" s="69"/>
    </row>
    <row r="538" spans="1:14" s="68" customFormat="1" ht="15.75">
      <c r="A538" s="69"/>
      <c r="B538" s="69"/>
      <c r="C538" s="69"/>
      <c r="D538" s="69"/>
      <c r="E538" s="69"/>
      <c r="F538" s="69"/>
      <c r="G538" s="69"/>
      <c r="H538" s="69"/>
      <c r="I538" s="69"/>
      <c r="J538" s="69"/>
      <c r="K538" s="69"/>
      <c r="L538" s="69"/>
      <c r="M538" s="69"/>
      <c r="N538" s="69"/>
    </row>
    <row r="539" spans="1:14" s="68" customFormat="1" ht="15.75">
      <c r="A539" s="69"/>
      <c r="B539" s="69"/>
      <c r="C539" s="69"/>
      <c r="D539" s="69"/>
      <c r="E539" s="69"/>
      <c r="F539" s="69"/>
      <c r="G539" s="69"/>
      <c r="H539" s="69"/>
      <c r="I539" s="69"/>
      <c r="J539" s="69"/>
      <c r="K539" s="69"/>
      <c r="L539" s="69"/>
      <c r="M539" s="69"/>
      <c r="N539" s="69"/>
    </row>
    <row r="540" spans="1:14" s="68" customFormat="1" ht="15.75">
      <c r="A540" s="69"/>
      <c r="B540" s="69"/>
      <c r="C540" s="69"/>
      <c r="D540" s="69"/>
      <c r="E540" s="69"/>
      <c r="F540" s="69"/>
      <c r="G540" s="69"/>
      <c r="H540" s="69"/>
      <c r="I540" s="69"/>
      <c r="J540" s="69"/>
      <c r="K540" s="69"/>
      <c r="L540" s="69"/>
      <c r="M540" s="69"/>
      <c r="N540" s="69"/>
    </row>
    <row r="541" spans="1:14" s="68" customFormat="1" ht="15.75">
      <c r="A541" s="69"/>
      <c r="B541" s="69"/>
      <c r="C541" s="69"/>
      <c r="D541" s="69"/>
      <c r="E541" s="69"/>
      <c r="F541" s="69"/>
      <c r="G541" s="69"/>
      <c r="H541" s="69"/>
      <c r="I541" s="69"/>
      <c r="J541" s="69"/>
      <c r="K541" s="69"/>
      <c r="L541" s="69"/>
      <c r="M541" s="69"/>
      <c r="N541" s="69"/>
    </row>
    <row r="542" spans="1:14" s="68" customFormat="1" ht="15.75">
      <c r="A542" s="69"/>
      <c r="B542" s="69"/>
      <c r="C542" s="69"/>
      <c r="D542" s="69"/>
      <c r="E542" s="69"/>
      <c r="F542" s="69"/>
      <c r="G542" s="69"/>
      <c r="H542" s="69"/>
      <c r="I542" s="69"/>
      <c r="J542" s="69"/>
      <c r="K542" s="69"/>
      <c r="L542" s="69"/>
      <c r="M542" s="69"/>
      <c r="N542" s="69"/>
    </row>
    <row r="543" spans="1:14" s="68" customFormat="1" ht="15.75">
      <c r="A543" s="69"/>
      <c r="B543" s="69"/>
      <c r="C543" s="69"/>
      <c r="D543" s="69"/>
      <c r="E543" s="69"/>
      <c r="F543" s="69"/>
      <c r="G543" s="69"/>
      <c r="H543" s="69"/>
      <c r="I543" s="69"/>
      <c r="J543" s="69"/>
      <c r="K543" s="69"/>
      <c r="L543" s="69"/>
      <c r="M543" s="69"/>
      <c r="N543" s="69"/>
    </row>
    <row r="544" spans="1:14" s="68" customFormat="1" ht="15.75">
      <c r="A544" s="69"/>
      <c r="B544" s="69"/>
      <c r="C544" s="69"/>
      <c r="D544" s="69"/>
      <c r="E544" s="69"/>
      <c r="F544" s="69"/>
      <c r="G544" s="69"/>
      <c r="H544" s="69"/>
      <c r="I544" s="69"/>
      <c r="J544" s="69"/>
      <c r="K544" s="69"/>
      <c r="L544" s="69"/>
      <c r="M544" s="69"/>
      <c r="N544" s="69"/>
    </row>
    <row r="545" spans="1:14" s="68" customFormat="1" ht="15.75">
      <c r="A545" s="69"/>
      <c r="B545" s="69"/>
      <c r="C545" s="69"/>
      <c r="D545" s="69"/>
      <c r="E545" s="69"/>
      <c r="F545" s="69"/>
      <c r="G545" s="69"/>
      <c r="H545" s="69"/>
      <c r="I545" s="69"/>
      <c r="J545" s="69"/>
      <c r="K545" s="69"/>
      <c r="L545" s="69"/>
      <c r="M545" s="69"/>
      <c r="N545" s="69"/>
    </row>
    <row r="546" spans="1:14" s="68" customFormat="1" ht="15.75">
      <c r="A546" s="69"/>
      <c r="B546" s="69"/>
      <c r="C546" s="69"/>
      <c r="D546" s="69"/>
      <c r="E546" s="69"/>
      <c r="F546" s="69"/>
      <c r="G546" s="69"/>
      <c r="H546" s="69"/>
      <c r="I546" s="69"/>
      <c r="J546" s="69"/>
      <c r="K546" s="69"/>
      <c r="L546" s="69"/>
      <c r="M546" s="69"/>
      <c r="N546" s="69"/>
    </row>
    <row r="547" spans="1:14" s="68" customFormat="1" ht="15.75">
      <c r="A547" s="69"/>
      <c r="B547" s="69"/>
      <c r="C547" s="69"/>
      <c r="D547" s="69"/>
      <c r="E547" s="69"/>
      <c r="F547" s="69"/>
      <c r="G547" s="69"/>
      <c r="H547" s="69"/>
      <c r="I547" s="69"/>
      <c r="J547" s="69"/>
      <c r="K547" s="69"/>
      <c r="L547" s="69"/>
      <c r="M547" s="69"/>
      <c r="N547" s="69"/>
    </row>
    <row r="548" spans="1:14" s="68" customFormat="1" ht="15.75">
      <c r="A548" s="69"/>
      <c r="B548" s="69"/>
      <c r="C548" s="69"/>
      <c r="D548" s="69"/>
      <c r="E548" s="69"/>
      <c r="F548" s="69"/>
      <c r="G548" s="69"/>
      <c r="H548" s="69"/>
      <c r="I548" s="69"/>
      <c r="J548" s="69"/>
      <c r="K548" s="69"/>
      <c r="L548" s="69"/>
      <c r="M548" s="69"/>
      <c r="N548" s="69"/>
    </row>
    <row r="549" spans="1:14" s="68" customFormat="1" ht="15.75">
      <c r="A549" s="69"/>
      <c r="B549" s="69"/>
      <c r="C549" s="69"/>
      <c r="D549" s="69"/>
      <c r="E549" s="69"/>
      <c r="F549" s="69"/>
      <c r="G549" s="69"/>
      <c r="H549" s="69"/>
      <c r="I549" s="69"/>
      <c r="J549" s="69"/>
      <c r="K549" s="69"/>
      <c r="L549" s="69"/>
      <c r="M549" s="69"/>
      <c r="N549" s="69"/>
    </row>
    <row r="550" spans="1:14" s="68" customFormat="1" ht="15.75">
      <c r="A550" s="69"/>
      <c r="B550" s="69"/>
      <c r="C550" s="69"/>
      <c r="D550" s="69"/>
      <c r="E550" s="69"/>
      <c r="F550" s="69"/>
      <c r="G550" s="69"/>
      <c r="H550" s="69"/>
      <c r="I550" s="69"/>
      <c r="J550" s="69"/>
      <c r="K550" s="69"/>
      <c r="L550" s="69"/>
      <c r="M550" s="69"/>
      <c r="N550" s="69"/>
    </row>
    <row r="551" spans="1:14" s="68" customFormat="1" ht="15.75">
      <c r="A551" s="69"/>
      <c r="B551" s="69"/>
      <c r="C551" s="69"/>
      <c r="D551" s="69"/>
      <c r="E551" s="69"/>
      <c r="F551" s="69"/>
      <c r="G551" s="69"/>
      <c r="H551" s="69"/>
      <c r="I551" s="69"/>
      <c r="J551" s="69"/>
      <c r="K551" s="69"/>
      <c r="L551" s="69"/>
      <c r="M551" s="69"/>
      <c r="N551" s="69"/>
    </row>
    <row r="552" spans="1:14" s="68" customFormat="1" ht="15.75">
      <c r="A552" s="69"/>
      <c r="B552" s="69"/>
      <c r="C552" s="69"/>
      <c r="D552" s="69"/>
      <c r="E552" s="69"/>
      <c r="F552" s="69"/>
      <c r="G552" s="69"/>
      <c r="H552" s="69"/>
      <c r="I552" s="69"/>
      <c r="J552" s="69"/>
      <c r="K552" s="69"/>
      <c r="L552" s="69"/>
      <c r="M552" s="69"/>
      <c r="N552" s="69"/>
    </row>
    <row r="553" spans="1:14" s="68" customFormat="1" ht="15.75">
      <c r="A553" s="69"/>
      <c r="B553" s="69"/>
      <c r="C553" s="69"/>
      <c r="D553" s="69"/>
      <c r="E553" s="69"/>
      <c r="F553" s="69"/>
      <c r="G553" s="69"/>
      <c r="H553" s="69"/>
      <c r="I553" s="69"/>
      <c r="J553" s="69"/>
      <c r="K553" s="69"/>
      <c r="L553" s="69"/>
      <c r="M553" s="69"/>
      <c r="N553" s="69"/>
    </row>
    <row r="554" spans="1:14" s="68" customFormat="1" ht="15.75">
      <c r="A554" s="69"/>
      <c r="B554" s="69"/>
      <c r="C554" s="69"/>
      <c r="D554" s="69"/>
      <c r="E554" s="69"/>
      <c r="F554" s="69"/>
      <c r="G554" s="69"/>
      <c r="H554" s="69"/>
      <c r="I554" s="69"/>
      <c r="J554" s="69"/>
      <c r="K554" s="69"/>
      <c r="L554" s="69"/>
      <c r="M554" s="69"/>
      <c r="N554" s="69"/>
    </row>
    <row r="555" spans="1:14" s="68" customFormat="1" ht="15.75">
      <c r="A555" s="69"/>
      <c r="B555" s="69"/>
      <c r="C555" s="69"/>
      <c r="D555" s="69"/>
      <c r="E555" s="69"/>
      <c r="F555" s="69"/>
      <c r="G555" s="69"/>
      <c r="H555" s="69"/>
      <c r="I555" s="69"/>
      <c r="J555" s="69"/>
      <c r="K555" s="69"/>
      <c r="L555" s="69"/>
      <c r="M555" s="69"/>
      <c r="N555" s="69"/>
    </row>
    <row r="556" spans="1:14" s="68" customFormat="1" ht="15.75">
      <c r="A556" s="69"/>
      <c r="B556" s="69"/>
      <c r="C556" s="69"/>
      <c r="D556" s="69"/>
      <c r="E556" s="69"/>
      <c r="F556" s="69"/>
      <c r="G556" s="69"/>
      <c r="H556" s="69"/>
      <c r="I556" s="69"/>
      <c r="J556" s="69"/>
      <c r="K556" s="69"/>
      <c r="L556" s="69"/>
      <c r="M556" s="69"/>
      <c r="N556" s="69"/>
    </row>
    <row r="557" spans="1:14" s="68" customFormat="1" ht="15.75">
      <c r="A557" s="69"/>
      <c r="B557" s="69"/>
      <c r="C557" s="69"/>
      <c r="D557" s="69"/>
      <c r="E557" s="69"/>
      <c r="F557" s="69"/>
      <c r="G557" s="69"/>
      <c r="H557" s="69"/>
      <c r="I557" s="69"/>
      <c r="J557" s="69"/>
      <c r="K557" s="69"/>
      <c r="L557" s="69"/>
      <c r="M557" s="69"/>
      <c r="N557" s="69"/>
    </row>
    <row r="558" spans="1:14" s="68" customFormat="1" ht="15.75">
      <c r="A558" s="69"/>
      <c r="B558" s="69"/>
      <c r="C558" s="69"/>
      <c r="D558" s="69"/>
      <c r="E558" s="69"/>
      <c r="F558" s="69"/>
      <c r="G558" s="69"/>
      <c r="H558" s="69"/>
      <c r="I558" s="69"/>
      <c r="J558" s="69"/>
      <c r="K558" s="69"/>
      <c r="L558" s="69"/>
      <c r="M558" s="69"/>
      <c r="N558" s="69"/>
    </row>
    <row r="559" spans="1:14" s="68" customFormat="1" ht="15.75">
      <c r="A559" s="69"/>
      <c r="B559" s="69"/>
      <c r="C559" s="69"/>
      <c r="D559" s="69"/>
      <c r="E559" s="69"/>
      <c r="F559" s="69"/>
      <c r="G559" s="69"/>
      <c r="H559" s="69"/>
      <c r="I559" s="69"/>
      <c r="J559" s="69"/>
      <c r="K559" s="69"/>
      <c r="L559" s="69"/>
      <c r="M559" s="69"/>
      <c r="N559" s="69"/>
    </row>
    <row r="560" spans="1:14" s="68" customFormat="1" ht="15.75">
      <c r="A560" s="69"/>
      <c r="B560" s="69"/>
      <c r="C560" s="69"/>
      <c r="D560" s="69"/>
      <c r="E560" s="69"/>
      <c r="F560" s="69"/>
      <c r="G560" s="69"/>
      <c r="H560" s="69"/>
      <c r="I560" s="69"/>
      <c r="J560" s="69"/>
      <c r="K560" s="69"/>
      <c r="L560" s="69"/>
      <c r="M560" s="69"/>
      <c r="N560" s="69"/>
    </row>
    <row r="561" spans="1:14" s="68" customFormat="1" ht="15.75">
      <c r="A561" s="69"/>
      <c r="B561" s="69"/>
      <c r="C561" s="69"/>
      <c r="D561" s="69"/>
      <c r="E561" s="69"/>
      <c r="F561" s="69"/>
      <c r="G561" s="69"/>
      <c r="H561" s="69"/>
      <c r="I561" s="69"/>
      <c r="J561" s="69"/>
      <c r="K561" s="69"/>
      <c r="L561" s="69"/>
      <c r="M561" s="69"/>
      <c r="N561" s="69"/>
    </row>
    <row r="562" spans="1:14" s="68" customFormat="1" ht="15.75">
      <c r="A562" s="69"/>
      <c r="B562" s="69"/>
      <c r="C562" s="69"/>
      <c r="D562" s="69"/>
      <c r="E562" s="69"/>
      <c r="F562" s="69"/>
      <c r="G562" s="69"/>
      <c r="H562" s="69"/>
      <c r="I562" s="69"/>
      <c r="J562" s="69"/>
      <c r="K562" s="69"/>
      <c r="L562" s="69"/>
      <c r="M562" s="69"/>
      <c r="N562" s="69"/>
    </row>
    <row r="563" spans="1:14" s="68" customFormat="1" ht="15.75">
      <c r="A563" s="69"/>
      <c r="B563" s="69"/>
      <c r="C563" s="69"/>
      <c r="D563" s="69"/>
      <c r="E563" s="69"/>
      <c r="F563" s="69"/>
      <c r="G563" s="69"/>
      <c r="H563" s="69"/>
      <c r="I563" s="69"/>
      <c r="J563" s="69"/>
      <c r="K563" s="69"/>
      <c r="L563" s="69"/>
      <c r="M563" s="69"/>
      <c r="N563" s="69"/>
    </row>
    <row r="564" spans="1:14" s="68" customFormat="1" ht="15.75">
      <c r="A564" s="69"/>
      <c r="B564" s="69"/>
      <c r="C564" s="69"/>
      <c r="D564" s="69"/>
      <c r="E564" s="69"/>
      <c r="F564" s="69"/>
      <c r="G564" s="69"/>
      <c r="H564" s="69"/>
      <c r="I564" s="69"/>
      <c r="J564" s="69"/>
      <c r="K564" s="69"/>
      <c r="L564" s="69"/>
      <c r="M564" s="69"/>
      <c r="N564" s="69"/>
    </row>
    <row r="565" spans="1:14" s="68" customFormat="1" ht="15.75">
      <c r="A565" s="69"/>
      <c r="B565" s="69"/>
      <c r="C565" s="69"/>
      <c r="D565" s="69"/>
      <c r="E565" s="69"/>
      <c r="F565" s="69"/>
      <c r="G565" s="69"/>
      <c r="H565" s="69"/>
      <c r="I565" s="69"/>
      <c r="J565" s="69"/>
      <c r="K565" s="69"/>
      <c r="L565" s="69"/>
      <c r="M565" s="69"/>
      <c r="N565" s="69"/>
    </row>
    <row r="566" spans="1:14" s="68" customFormat="1" ht="15.75">
      <c r="A566" s="69"/>
      <c r="B566" s="69"/>
      <c r="C566" s="69"/>
      <c r="D566" s="69"/>
      <c r="E566" s="69"/>
      <c r="F566" s="69"/>
      <c r="G566" s="69"/>
      <c r="H566" s="69"/>
      <c r="I566" s="69"/>
      <c r="J566" s="69"/>
      <c r="K566" s="69"/>
      <c r="L566" s="69"/>
      <c r="M566" s="69"/>
      <c r="N566" s="69"/>
    </row>
    <row r="567" spans="1:14" s="68" customFormat="1" ht="15.75">
      <c r="A567" s="69"/>
      <c r="B567" s="69"/>
      <c r="C567" s="69"/>
      <c r="D567" s="69"/>
      <c r="E567" s="69"/>
      <c r="F567" s="69"/>
      <c r="G567" s="69"/>
      <c r="H567" s="69"/>
      <c r="I567" s="69"/>
      <c r="J567" s="69"/>
      <c r="K567" s="69"/>
      <c r="L567" s="69"/>
      <c r="M567" s="69"/>
      <c r="N567" s="69"/>
    </row>
    <row r="568" spans="1:14" s="68" customFormat="1" ht="15.75">
      <c r="A568" s="69"/>
      <c r="B568" s="69"/>
      <c r="C568" s="69"/>
      <c r="D568" s="69"/>
      <c r="E568" s="69"/>
      <c r="F568" s="69"/>
      <c r="G568" s="69"/>
      <c r="H568" s="69"/>
      <c r="I568" s="69"/>
      <c r="J568" s="69"/>
      <c r="K568" s="69"/>
      <c r="L568" s="69"/>
      <c r="M568" s="69"/>
      <c r="N568" s="69"/>
    </row>
    <row r="569" spans="1:14" s="68" customFormat="1" ht="15.75">
      <c r="A569" s="69"/>
      <c r="B569" s="69"/>
      <c r="C569" s="69"/>
      <c r="D569" s="69"/>
      <c r="E569" s="69"/>
      <c r="F569" s="69"/>
      <c r="G569" s="69"/>
      <c r="H569" s="69"/>
      <c r="I569" s="69"/>
      <c r="J569" s="69"/>
      <c r="K569" s="69"/>
      <c r="L569" s="69"/>
      <c r="M569" s="69"/>
      <c r="N569" s="69"/>
    </row>
    <row r="570" spans="1:14" s="68" customFormat="1" ht="15.75">
      <c r="A570" s="69"/>
      <c r="B570" s="69"/>
      <c r="C570" s="69"/>
      <c r="D570" s="69"/>
      <c r="E570" s="69"/>
      <c r="F570" s="69"/>
      <c r="G570" s="69"/>
      <c r="H570" s="69"/>
      <c r="I570" s="69"/>
      <c r="J570" s="69"/>
      <c r="K570" s="69"/>
      <c r="L570" s="69"/>
      <c r="M570" s="69"/>
      <c r="N570" s="69"/>
    </row>
    <row r="571" spans="1:14" s="68" customFormat="1" ht="15.75">
      <c r="A571" s="69"/>
      <c r="B571" s="69"/>
      <c r="C571" s="69"/>
      <c r="D571" s="69"/>
      <c r="E571" s="69"/>
      <c r="F571" s="69"/>
      <c r="G571" s="69"/>
      <c r="H571" s="69"/>
      <c r="I571" s="69"/>
      <c r="J571" s="69"/>
      <c r="K571" s="69"/>
      <c r="L571" s="69"/>
      <c r="M571" s="69"/>
      <c r="N571" s="69"/>
    </row>
    <row r="572" spans="1:14" s="68" customFormat="1" ht="15.75">
      <c r="A572" s="69"/>
      <c r="B572" s="69"/>
      <c r="C572" s="69"/>
      <c r="D572" s="69"/>
      <c r="E572" s="69"/>
      <c r="F572" s="69"/>
      <c r="G572" s="69"/>
      <c r="H572" s="69"/>
      <c r="I572" s="69"/>
      <c r="J572" s="69"/>
      <c r="K572" s="69"/>
      <c r="L572" s="69"/>
      <c r="M572" s="69"/>
      <c r="N572" s="69"/>
    </row>
    <row r="573" spans="1:14" s="68" customFormat="1" ht="15.75">
      <c r="A573" s="69"/>
      <c r="B573" s="69"/>
      <c r="C573" s="69"/>
      <c r="D573" s="69"/>
      <c r="E573" s="69"/>
      <c r="F573" s="69"/>
      <c r="G573" s="69"/>
      <c r="H573" s="69"/>
      <c r="I573" s="69"/>
      <c r="J573" s="69"/>
      <c r="K573" s="69"/>
      <c r="L573" s="69"/>
      <c r="M573" s="69"/>
      <c r="N573" s="69"/>
    </row>
    <row r="574" spans="1:14" s="68" customFormat="1" ht="15.75">
      <c r="A574" s="69"/>
      <c r="B574" s="69"/>
      <c r="C574" s="69"/>
      <c r="D574" s="69"/>
      <c r="E574" s="69"/>
      <c r="F574" s="69"/>
      <c r="G574" s="69"/>
      <c r="H574" s="69"/>
      <c r="I574" s="69"/>
      <c r="J574" s="69"/>
      <c r="K574" s="69"/>
      <c r="L574" s="69"/>
      <c r="M574" s="69"/>
      <c r="N574" s="69"/>
    </row>
    <row r="575" spans="1:14" s="68" customFormat="1" ht="15.75">
      <c r="A575" s="69"/>
      <c r="B575" s="69"/>
      <c r="C575" s="69"/>
      <c r="D575" s="69"/>
      <c r="E575" s="69"/>
      <c r="F575" s="69"/>
      <c r="G575" s="69"/>
      <c r="H575" s="69"/>
      <c r="I575" s="69"/>
      <c r="J575" s="69"/>
      <c r="K575" s="69"/>
      <c r="L575" s="69"/>
      <c r="M575" s="69"/>
      <c r="N575" s="69"/>
    </row>
    <row r="576" spans="1:14" s="68" customFormat="1" ht="15.75">
      <c r="A576" s="69"/>
      <c r="B576" s="69"/>
      <c r="C576" s="69"/>
      <c r="D576" s="69"/>
      <c r="E576" s="69"/>
      <c r="F576" s="69"/>
      <c r="G576" s="69"/>
      <c r="H576" s="69"/>
      <c r="I576" s="69"/>
      <c r="J576" s="69"/>
      <c r="K576" s="69"/>
      <c r="L576" s="69"/>
      <c r="M576" s="69"/>
      <c r="N576" s="69"/>
    </row>
    <row r="577" spans="1:14" s="68" customFormat="1" ht="15.75">
      <c r="A577" s="69"/>
      <c r="B577" s="69"/>
      <c r="C577" s="69"/>
      <c r="D577" s="69"/>
      <c r="E577" s="69"/>
      <c r="F577" s="69"/>
      <c r="G577" s="69"/>
      <c r="H577" s="69"/>
      <c r="I577" s="69"/>
      <c r="J577" s="69"/>
      <c r="K577" s="69"/>
      <c r="L577" s="69"/>
      <c r="M577" s="69"/>
      <c r="N577" s="69"/>
    </row>
    <row r="578" spans="1:14" s="68" customFormat="1" ht="15.75">
      <c r="A578" s="69"/>
      <c r="B578" s="69"/>
      <c r="C578" s="69"/>
      <c r="D578" s="69"/>
      <c r="E578" s="69"/>
      <c r="F578" s="69"/>
      <c r="G578" s="69"/>
      <c r="H578" s="69"/>
      <c r="I578" s="69"/>
      <c r="J578" s="69"/>
      <c r="K578" s="69"/>
      <c r="L578" s="69"/>
      <c r="M578" s="69"/>
      <c r="N578" s="69"/>
    </row>
    <row r="579" spans="1:14" s="68" customFormat="1" ht="15.75">
      <c r="A579" s="69"/>
      <c r="B579" s="69"/>
      <c r="C579" s="69"/>
      <c r="D579" s="69"/>
      <c r="E579" s="69"/>
      <c r="F579" s="69"/>
      <c r="G579" s="69"/>
      <c r="H579" s="69"/>
      <c r="I579" s="69"/>
      <c r="J579" s="69"/>
      <c r="K579" s="69"/>
      <c r="L579" s="69"/>
      <c r="M579" s="69"/>
      <c r="N579" s="69"/>
    </row>
    <row r="580" spans="1:14" s="68" customFormat="1" ht="15.75">
      <c r="A580" s="69"/>
      <c r="B580" s="69"/>
      <c r="C580" s="69"/>
      <c r="D580" s="69"/>
      <c r="E580" s="69"/>
      <c r="F580" s="69"/>
      <c r="G580" s="69"/>
      <c r="H580" s="69"/>
      <c r="I580" s="69"/>
      <c r="J580" s="69"/>
      <c r="K580" s="69"/>
      <c r="L580" s="69"/>
      <c r="M580" s="69"/>
      <c r="N580" s="69"/>
    </row>
    <row r="581" spans="1:14" s="68" customFormat="1" ht="15.75">
      <c r="A581" s="69"/>
      <c r="B581" s="69"/>
      <c r="C581" s="69"/>
      <c r="D581" s="69"/>
      <c r="E581" s="69"/>
      <c r="F581" s="69"/>
      <c r="G581" s="69"/>
      <c r="H581" s="69"/>
      <c r="I581" s="69"/>
      <c r="J581" s="69"/>
      <c r="K581" s="69"/>
      <c r="L581" s="69"/>
      <c r="M581" s="69"/>
      <c r="N581" s="69"/>
    </row>
    <row r="582" spans="1:14" s="68" customFormat="1" ht="15.75">
      <c r="A582" s="69"/>
      <c r="B582" s="69"/>
      <c r="C582" s="69"/>
      <c r="D582" s="69"/>
      <c r="E582" s="69"/>
      <c r="F582" s="69"/>
      <c r="G582" s="69"/>
      <c r="H582" s="69"/>
      <c r="I582" s="69"/>
      <c r="J582" s="69"/>
      <c r="K582" s="69"/>
      <c r="L582" s="69"/>
      <c r="M582" s="69"/>
      <c r="N582" s="69"/>
    </row>
    <row r="583" spans="1:14" s="68" customFormat="1" ht="15.75">
      <c r="A583" s="69"/>
      <c r="B583" s="69"/>
      <c r="C583" s="69"/>
      <c r="D583" s="69"/>
      <c r="E583" s="69"/>
      <c r="F583" s="69"/>
      <c r="G583" s="69"/>
      <c r="H583" s="69"/>
      <c r="I583" s="69"/>
      <c r="J583" s="69"/>
      <c r="K583" s="69"/>
      <c r="L583" s="69"/>
      <c r="M583" s="69"/>
      <c r="N583" s="69"/>
    </row>
    <row r="584" spans="1:14" s="68" customFormat="1" ht="15.75">
      <c r="A584" s="69"/>
      <c r="B584" s="69"/>
      <c r="C584" s="69"/>
      <c r="D584" s="69"/>
      <c r="E584" s="69"/>
      <c r="F584" s="69"/>
      <c r="G584" s="69"/>
      <c r="H584" s="69"/>
      <c r="I584" s="69"/>
      <c r="J584" s="69"/>
      <c r="K584" s="69"/>
      <c r="L584" s="69"/>
      <c r="M584" s="69"/>
      <c r="N584" s="69"/>
    </row>
    <row r="585" spans="1:14" s="68" customFormat="1" ht="15.75">
      <c r="A585" s="69"/>
      <c r="B585" s="69"/>
      <c r="C585" s="69"/>
      <c r="D585" s="69"/>
      <c r="E585" s="69"/>
      <c r="F585" s="69"/>
      <c r="G585" s="69"/>
      <c r="H585" s="69"/>
      <c r="I585" s="69"/>
      <c r="J585" s="69"/>
      <c r="K585" s="69"/>
      <c r="L585" s="69"/>
      <c r="M585" s="69"/>
      <c r="N585" s="69"/>
    </row>
    <row r="586" spans="1:14" s="68" customFormat="1" ht="15.75">
      <c r="A586" s="69"/>
      <c r="B586" s="69"/>
      <c r="C586" s="69"/>
      <c r="D586" s="69"/>
      <c r="E586" s="69"/>
      <c r="F586" s="69"/>
      <c r="G586" s="69"/>
      <c r="H586" s="69"/>
      <c r="I586" s="69"/>
      <c r="J586" s="69"/>
      <c r="K586" s="69"/>
      <c r="L586" s="69"/>
      <c r="M586" s="69"/>
      <c r="N586" s="69"/>
    </row>
    <row r="587" spans="1:14" s="68" customFormat="1" ht="15.75">
      <c r="A587" s="69"/>
      <c r="B587" s="69"/>
      <c r="C587" s="69"/>
      <c r="D587" s="69"/>
      <c r="E587" s="69"/>
      <c r="F587" s="69"/>
      <c r="G587" s="69"/>
      <c r="H587" s="69"/>
      <c r="I587" s="69"/>
      <c r="J587" s="69"/>
      <c r="K587" s="69"/>
      <c r="L587" s="69"/>
      <c r="M587" s="69"/>
      <c r="N587" s="69"/>
    </row>
    <row r="588" spans="1:14" s="68" customFormat="1" ht="15.75">
      <c r="A588" s="69"/>
      <c r="B588" s="69"/>
      <c r="C588" s="69"/>
      <c r="D588" s="69"/>
      <c r="E588" s="69"/>
      <c r="F588" s="69"/>
      <c r="G588" s="69"/>
      <c r="H588" s="69"/>
      <c r="I588" s="69"/>
      <c r="J588" s="69"/>
      <c r="K588" s="69"/>
      <c r="L588" s="69"/>
      <c r="M588" s="69"/>
      <c r="N588" s="69"/>
    </row>
    <row r="589" spans="1:14" s="68" customFormat="1" ht="15.75">
      <c r="A589" s="69"/>
      <c r="B589" s="69"/>
      <c r="C589" s="69"/>
      <c r="D589" s="69"/>
      <c r="E589" s="69"/>
      <c r="F589" s="69"/>
      <c r="G589" s="69"/>
      <c r="H589" s="69"/>
      <c r="I589" s="69"/>
      <c r="J589" s="69"/>
      <c r="K589" s="69"/>
      <c r="L589" s="69"/>
      <c r="M589" s="69"/>
      <c r="N589" s="69"/>
    </row>
    <row r="590" spans="1:14" s="68" customFormat="1" ht="15.75">
      <c r="A590" s="69"/>
      <c r="B590" s="69"/>
      <c r="C590" s="69"/>
      <c r="D590" s="69"/>
      <c r="E590" s="69"/>
      <c r="F590" s="69"/>
      <c r="G590" s="69"/>
      <c r="H590" s="69"/>
      <c r="I590" s="69"/>
      <c r="J590" s="69"/>
      <c r="K590" s="69"/>
      <c r="L590" s="69"/>
      <c r="M590" s="69"/>
      <c r="N590" s="69"/>
    </row>
    <row r="591" spans="1:14" s="68" customFormat="1" ht="15.75">
      <c r="A591" s="69"/>
      <c r="B591" s="69"/>
      <c r="C591" s="69"/>
      <c r="D591" s="69"/>
      <c r="E591" s="69"/>
      <c r="F591" s="69"/>
      <c r="G591" s="69"/>
      <c r="H591" s="69"/>
      <c r="I591" s="69"/>
      <c r="J591" s="69"/>
      <c r="K591" s="69"/>
      <c r="L591" s="69"/>
      <c r="M591" s="69"/>
      <c r="N591" s="69"/>
    </row>
    <row r="592" spans="1:14" s="68" customFormat="1" ht="15.75">
      <c r="A592" s="69"/>
      <c r="B592" s="69"/>
      <c r="C592" s="69"/>
      <c r="D592" s="69"/>
      <c r="E592" s="69"/>
      <c r="F592" s="69"/>
      <c r="G592" s="69"/>
      <c r="H592" s="69"/>
      <c r="I592" s="69"/>
      <c r="J592" s="69"/>
      <c r="K592" s="69"/>
      <c r="L592" s="69"/>
      <c r="M592" s="69"/>
      <c r="N592" s="69"/>
    </row>
    <row r="593" spans="1:14" s="68" customFormat="1" ht="15.75">
      <c r="A593" s="69"/>
      <c r="B593" s="69"/>
      <c r="C593" s="69"/>
      <c r="D593" s="69"/>
      <c r="E593" s="69"/>
      <c r="F593" s="69"/>
      <c r="G593" s="69"/>
      <c r="H593" s="69"/>
      <c r="I593" s="69"/>
      <c r="J593" s="69"/>
      <c r="K593" s="69"/>
      <c r="L593" s="69"/>
      <c r="M593" s="69"/>
      <c r="N593" s="69"/>
    </row>
    <row r="594" spans="1:14" s="68" customFormat="1" ht="15.75">
      <c r="A594" s="69"/>
      <c r="B594" s="69"/>
      <c r="C594" s="69"/>
      <c r="D594" s="69"/>
      <c r="E594" s="69"/>
      <c r="F594" s="69"/>
      <c r="G594" s="69"/>
      <c r="H594" s="69"/>
      <c r="I594" s="69"/>
      <c r="J594" s="69"/>
      <c r="K594" s="69"/>
      <c r="L594" s="69"/>
      <c r="M594" s="69"/>
      <c r="N594" s="69"/>
    </row>
    <row r="595" spans="1:14" s="68" customFormat="1" ht="15.75">
      <c r="A595" s="69"/>
      <c r="B595" s="69"/>
      <c r="C595" s="69"/>
      <c r="D595" s="69"/>
      <c r="E595" s="69"/>
      <c r="F595" s="69"/>
      <c r="G595" s="69"/>
      <c r="H595" s="69"/>
      <c r="I595" s="69"/>
      <c r="J595" s="69"/>
      <c r="K595" s="69"/>
      <c r="L595" s="69"/>
      <c r="M595" s="69"/>
      <c r="N595" s="69"/>
    </row>
    <row r="596" spans="1:14" s="68" customFormat="1" ht="15.75">
      <c r="A596" s="69"/>
      <c r="B596" s="69"/>
      <c r="C596" s="69"/>
      <c r="D596" s="69"/>
      <c r="E596" s="69"/>
      <c r="F596" s="69"/>
      <c r="G596" s="69"/>
      <c r="H596" s="69"/>
      <c r="I596" s="69"/>
      <c r="J596" s="69"/>
      <c r="K596" s="69"/>
      <c r="L596" s="69"/>
      <c r="M596" s="69"/>
      <c r="N596" s="69"/>
    </row>
    <row r="597" spans="1:14" s="68" customFormat="1" ht="15.75">
      <c r="A597" s="69"/>
      <c r="B597" s="69"/>
      <c r="C597" s="69"/>
      <c r="D597" s="69"/>
      <c r="E597" s="69"/>
      <c r="F597" s="69"/>
      <c r="G597" s="69"/>
      <c r="H597" s="69"/>
      <c r="I597" s="69"/>
      <c r="J597" s="69"/>
      <c r="K597" s="69"/>
      <c r="L597" s="69"/>
      <c r="M597" s="69"/>
      <c r="N597" s="69"/>
    </row>
    <row r="598" spans="1:14" s="68" customFormat="1" ht="15.75">
      <c r="A598" s="69"/>
      <c r="B598" s="69"/>
      <c r="C598" s="69"/>
      <c r="D598" s="69"/>
      <c r="E598" s="69"/>
      <c r="F598" s="69"/>
      <c r="G598" s="69"/>
      <c r="H598" s="69"/>
      <c r="I598" s="69"/>
      <c r="J598" s="69"/>
      <c r="K598" s="69"/>
      <c r="L598" s="69"/>
      <c r="M598" s="69"/>
      <c r="N598" s="69"/>
    </row>
    <row r="599" spans="1:14" s="68" customFormat="1" ht="15.75">
      <c r="A599" s="69"/>
      <c r="B599" s="69"/>
      <c r="C599" s="69"/>
      <c r="D599" s="69"/>
      <c r="E599" s="69"/>
      <c r="F599" s="69"/>
      <c r="G599" s="69"/>
      <c r="H599" s="69"/>
      <c r="I599" s="69"/>
      <c r="J599" s="69"/>
      <c r="K599" s="69"/>
      <c r="L599" s="69"/>
      <c r="M599" s="69"/>
      <c r="N599" s="69"/>
    </row>
    <row r="600" spans="1:14" s="68" customFormat="1" ht="15.75">
      <c r="A600" s="69"/>
      <c r="B600" s="69"/>
      <c r="C600" s="69"/>
      <c r="D600" s="69"/>
      <c r="E600" s="69"/>
      <c r="F600" s="69"/>
      <c r="G600" s="69"/>
      <c r="H600" s="69"/>
      <c r="I600" s="69"/>
      <c r="J600" s="69"/>
      <c r="K600" s="69"/>
      <c r="L600" s="69"/>
      <c r="M600" s="69"/>
      <c r="N600" s="69"/>
    </row>
    <row r="601" spans="1:14" s="68" customFormat="1" ht="15.75">
      <c r="A601" s="69"/>
      <c r="B601" s="69"/>
      <c r="C601" s="69"/>
      <c r="D601" s="69"/>
      <c r="E601" s="69"/>
      <c r="F601" s="69"/>
      <c r="G601" s="69"/>
      <c r="H601" s="69"/>
      <c r="I601" s="69"/>
      <c r="J601" s="69"/>
      <c r="K601" s="69"/>
      <c r="L601" s="69"/>
      <c r="M601" s="69"/>
      <c r="N601" s="69"/>
    </row>
    <row r="602" spans="1:14" s="68" customFormat="1" ht="15.75">
      <c r="A602" s="69"/>
      <c r="B602" s="69"/>
      <c r="C602" s="69"/>
      <c r="D602" s="69"/>
      <c r="E602" s="69"/>
      <c r="F602" s="69"/>
      <c r="G602" s="69"/>
      <c r="H602" s="69"/>
      <c r="I602" s="69"/>
      <c r="J602" s="69"/>
      <c r="K602" s="69"/>
      <c r="L602" s="69"/>
      <c r="M602" s="69"/>
      <c r="N602" s="69"/>
    </row>
    <row r="603" spans="1:14" s="68" customFormat="1" ht="15.75">
      <c r="A603" s="69"/>
      <c r="B603" s="69"/>
      <c r="C603" s="69"/>
      <c r="D603" s="69"/>
      <c r="E603" s="69"/>
      <c r="F603" s="69"/>
      <c r="G603" s="69"/>
      <c r="H603" s="69"/>
      <c r="I603" s="69"/>
      <c r="J603" s="69"/>
      <c r="K603" s="69"/>
      <c r="L603" s="69"/>
      <c r="M603" s="69"/>
      <c r="N603" s="69"/>
    </row>
    <row r="604" spans="1:14" s="68" customFormat="1" ht="15.75">
      <c r="A604" s="69"/>
      <c r="B604" s="69"/>
      <c r="C604" s="69"/>
      <c r="D604" s="69"/>
      <c r="E604" s="69"/>
      <c r="F604" s="69"/>
      <c r="G604" s="69"/>
      <c r="H604" s="69"/>
      <c r="I604" s="69"/>
      <c r="J604" s="69"/>
      <c r="K604" s="69"/>
      <c r="L604" s="69"/>
      <c r="M604" s="69"/>
      <c r="N604" s="69"/>
    </row>
    <row r="605" spans="1:14" s="68" customFormat="1" ht="15.75">
      <c r="A605" s="69"/>
      <c r="B605" s="69"/>
      <c r="C605" s="69"/>
      <c r="D605" s="69"/>
      <c r="E605" s="69"/>
      <c r="F605" s="69"/>
      <c r="G605" s="69"/>
      <c r="H605" s="69"/>
      <c r="I605" s="69"/>
      <c r="J605" s="69"/>
      <c r="K605" s="69"/>
      <c r="L605" s="69"/>
      <c r="M605" s="69"/>
      <c r="N605" s="69"/>
    </row>
    <row r="606" spans="1:14" s="68" customFormat="1" ht="15.75">
      <c r="A606" s="69"/>
      <c r="B606" s="69"/>
      <c r="C606" s="69"/>
      <c r="D606" s="69"/>
      <c r="E606" s="69"/>
      <c r="F606" s="69"/>
      <c r="G606" s="69"/>
      <c r="H606" s="69"/>
      <c r="I606" s="69"/>
      <c r="J606" s="69"/>
      <c r="K606" s="69"/>
      <c r="L606" s="69"/>
      <c r="M606" s="69"/>
      <c r="N606" s="69"/>
    </row>
    <row r="607" spans="1:14" s="68" customFormat="1" ht="15.75">
      <c r="A607" s="69"/>
      <c r="B607" s="69"/>
      <c r="C607" s="69"/>
      <c r="D607" s="69"/>
      <c r="E607" s="69"/>
      <c r="F607" s="69"/>
      <c r="G607" s="69"/>
      <c r="H607" s="69"/>
      <c r="I607" s="69"/>
      <c r="J607" s="69"/>
      <c r="K607" s="69"/>
      <c r="L607" s="69"/>
      <c r="M607" s="69"/>
      <c r="N607" s="69"/>
    </row>
    <row r="608" spans="1:14" s="68" customFormat="1" ht="15.75">
      <c r="A608" s="69"/>
      <c r="B608" s="69"/>
      <c r="C608" s="69"/>
      <c r="D608" s="69"/>
      <c r="E608" s="69"/>
      <c r="F608" s="69"/>
      <c r="G608" s="69"/>
      <c r="H608" s="69"/>
      <c r="I608" s="69"/>
      <c r="J608" s="69"/>
      <c r="K608" s="69"/>
      <c r="L608" s="69"/>
      <c r="M608" s="69"/>
      <c r="N608" s="69"/>
    </row>
    <row r="609" spans="1:14" s="68" customFormat="1" ht="15.75">
      <c r="A609" s="69"/>
      <c r="B609" s="69"/>
      <c r="C609" s="69"/>
      <c r="D609" s="69"/>
      <c r="E609" s="69"/>
      <c r="F609" s="69"/>
      <c r="G609" s="69"/>
      <c r="H609" s="69"/>
      <c r="I609" s="69"/>
      <c r="J609" s="69"/>
      <c r="K609" s="69"/>
      <c r="L609" s="69"/>
      <c r="M609" s="69"/>
      <c r="N609" s="69"/>
    </row>
    <row r="610" spans="1:14" s="68" customFormat="1" ht="15.75">
      <c r="A610" s="69"/>
      <c r="B610" s="69"/>
      <c r="C610" s="69"/>
      <c r="D610" s="69"/>
      <c r="E610" s="69"/>
      <c r="F610" s="69"/>
      <c r="G610" s="69"/>
      <c r="H610" s="69"/>
      <c r="I610" s="69"/>
      <c r="J610" s="69"/>
      <c r="K610" s="69"/>
      <c r="L610" s="69"/>
      <c r="M610" s="69"/>
      <c r="N610" s="69"/>
    </row>
    <row r="611" spans="1:14" s="68" customFormat="1" ht="15.75">
      <c r="A611" s="69"/>
      <c r="B611" s="69"/>
      <c r="C611" s="69"/>
      <c r="D611" s="69"/>
      <c r="E611" s="69"/>
      <c r="F611" s="69"/>
      <c r="G611" s="69"/>
      <c r="H611" s="69"/>
      <c r="I611" s="69"/>
      <c r="J611" s="69"/>
      <c r="K611" s="69"/>
      <c r="L611" s="69"/>
      <c r="M611" s="69"/>
      <c r="N611" s="69"/>
    </row>
    <row r="612" spans="1:14" s="68" customFormat="1" ht="15.75">
      <c r="A612" s="69"/>
      <c r="B612" s="69"/>
      <c r="C612" s="69"/>
      <c r="D612" s="69"/>
      <c r="E612" s="69"/>
      <c r="F612" s="69"/>
      <c r="G612" s="69"/>
      <c r="H612" s="69"/>
      <c r="I612" s="69"/>
      <c r="J612" s="69"/>
      <c r="K612" s="69"/>
      <c r="L612" s="69"/>
      <c r="M612" s="69"/>
      <c r="N612" s="69"/>
    </row>
    <row r="613" spans="1:14" s="68" customFormat="1" ht="15.75">
      <c r="A613" s="69"/>
      <c r="B613" s="69"/>
      <c r="C613" s="69"/>
      <c r="D613" s="69"/>
      <c r="E613" s="69"/>
      <c r="F613" s="69"/>
      <c r="G613" s="69"/>
      <c r="H613" s="69"/>
      <c r="I613" s="69"/>
      <c r="J613" s="69"/>
      <c r="K613" s="69"/>
      <c r="L613" s="69"/>
      <c r="M613" s="69"/>
      <c r="N613" s="69"/>
    </row>
    <row r="614" spans="1:14" s="68" customFormat="1" ht="15.75">
      <c r="A614" s="69"/>
      <c r="B614" s="69"/>
      <c r="C614" s="69"/>
      <c r="D614" s="69"/>
      <c r="E614" s="69"/>
      <c r="F614" s="69"/>
      <c r="G614" s="69"/>
      <c r="H614" s="69"/>
      <c r="I614" s="69"/>
      <c r="J614" s="69"/>
      <c r="K614" s="69"/>
      <c r="L614" s="69"/>
      <c r="M614" s="69"/>
      <c r="N614" s="69"/>
    </row>
    <row r="615" spans="1:14" s="68" customFormat="1" ht="15.75">
      <c r="A615" s="69"/>
      <c r="B615" s="69"/>
      <c r="C615" s="69"/>
      <c r="D615" s="69"/>
      <c r="E615" s="69"/>
      <c r="F615" s="69"/>
      <c r="G615" s="69"/>
      <c r="H615" s="69"/>
      <c r="I615" s="69"/>
      <c r="J615" s="69"/>
      <c r="K615" s="69"/>
      <c r="L615" s="69"/>
      <c r="M615" s="69"/>
      <c r="N615" s="69"/>
    </row>
    <row r="616" spans="1:14" s="68" customFormat="1" ht="15.75">
      <c r="A616" s="69"/>
      <c r="B616" s="69"/>
      <c r="C616" s="69"/>
      <c r="D616" s="69"/>
      <c r="E616" s="69"/>
      <c r="F616" s="69"/>
      <c r="G616" s="69"/>
      <c r="H616" s="69"/>
      <c r="I616" s="69"/>
      <c r="J616" s="69"/>
      <c r="K616" s="69"/>
      <c r="L616" s="69"/>
      <c r="M616" s="69"/>
      <c r="N616" s="69"/>
    </row>
    <row r="617" spans="1:14" s="68" customFormat="1" ht="15.75">
      <c r="A617" s="69"/>
      <c r="B617" s="69"/>
      <c r="C617" s="69"/>
      <c r="D617" s="69"/>
      <c r="E617" s="69"/>
      <c r="F617" s="69"/>
      <c r="G617" s="69"/>
      <c r="H617" s="69"/>
      <c r="I617" s="69"/>
      <c r="J617" s="69"/>
      <c r="K617" s="69"/>
      <c r="L617" s="69"/>
      <c r="M617" s="69"/>
      <c r="N617" s="69"/>
    </row>
    <row r="618" spans="1:14" s="68" customFormat="1" ht="15.75">
      <c r="A618" s="69"/>
      <c r="B618" s="69"/>
      <c r="C618" s="69"/>
      <c r="D618" s="69"/>
      <c r="E618" s="69"/>
      <c r="F618" s="69"/>
      <c r="G618" s="69"/>
      <c r="H618" s="69"/>
      <c r="I618" s="69"/>
      <c r="J618" s="69"/>
      <c r="K618" s="69"/>
      <c r="L618" s="69"/>
      <c r="M618" s="69"/>
      <c r="N618" s="69"/>
    </row>
    <row r="619" spans="1:14" s="68" customFormat="1" ht="15.75">
      <c r="A619" s="69"/>
      <c r="B619" s="69"/>
      <c r="C619" s="69"/>
      <c r="D619" s="69"/>
      <c r="E619" s="69"/>
      <c r="F619" s="69"/>
      <c r="G619" s="69"/>
      <c r="H619" s="69"/>
      <c r="I619" s="69"/>
      <c r="J619" s="69"/>
      <c r="K619" s="69"/>
      <c r="L619" s="69"/>
      <c r="M619" s="69"/>
      <c r="N619" s="69"/>
    </row>
    <row r="620" spans="1:14" s="68" customFormat="1" ht="15.75">
      <c r="A620" s="69"/>
      <c r="B620" s="69"/>
      <c r="C620" s="69"/>
      <c r="D620" s="69"/>
      <c r="E620" s="69"/>
      <c r="F620" s="69"/>
      <c r="G620" s="69"/>
      <c r="H620" s="69"/>
      <c r="I620" s="69"/>
      <c r="J620" s="69"/>
      <c r="K620" s="69"/>
      <c r="L620" s="69"/>
      <c r="M620" s="69"/>
      <c r="N620" s="69"/>
    </row>
    <row r="621" spans="1:14" s="68" customFormat="1" ht="15.75">
      <c r="A621" s="69"/>
      <c r="B621" s="69"/>
      <c r="C621" s="69"/>
      <c r="D621" s="69"/>
      <c r="E621" s="69"/>
      <c r="F621" s="69"/>
      <c r="G621" s="69"/>
      <c r="H621" s="69"/>
      <c r="I621" s="69"/>
      <c r="J621" s="69"/>
      <c r="K621" s="69"/>
      <c r="L621" s="69"/>
      <c r="M621" s="69"/>
      <c r="N621" s="69"/>
    </row>
    <row r="622" spans="1:14" s="68" customFormat="1" ht="15.75">
      <c r="A622" s="69"/>
      <c r="B622" s="69"/>
      <c r="C622" s="69"/>
      <c r="D622" s="69"/>
      <c r="E622" s="69"/>
      <c r="F622" s="69"/>
      <c r="G622" s="69"/>
      <c r="H622" s="69"/>
      <c r="I622" s="69"/>
      <c r="J622" s="69"/>
      <c r="K622" s="69"/>
      <c r="L622" s="69"/>
      <c r="M622" s="69"/>
      <c r="N622" s="69"/>
    </row>
    <row r="623" spans="1:14" s="68" customFormat="1" ht="15.75">
      <c r="A623" s="69"/>
      <c r="B623" s="69"/>
      <c r="C623" s="69"/>
      <c r="D623" s="69"/>
      <c r="E623" s="69"/>
      <c r="F623" s="69"/>
      <c r="G623" s="69"/>
      <c r="H623" s="69"/>
      <c r="I623" s="69"/>
      <c r="J623" s="69"/>
      <c r="K623" s="69"/>
      <c r="L623" s="69"/>
      <c r="M623" s="69"/>
      <c r="N623" s="69"/>
    </row>
    <row r="624" spans="1:14" s="68" customFormat="1" ht="15.75">
      <c r="A624" s="69"/>
      <c r="B624" s="69"/>
      <c r="C624" s="69"/>
      <c r="D624" s="69"/>
      <c r="E624" s="69"/>
      <c r="F624" s="69"/>
      <c r="G624" s="69"/>
      <c r="H624" s="69"/>
      <c r="I624" s="69"/>
      <c r="J624" s="69"/>
      <c r="K624" s="69"/>
      <c r="L624" s="69"/>
      <c r="M624" s="69"/>
      <c r="N624" s="69"/>
    </row>
    <row r="625" spans="1:14" s="68" customFormat="1" ht="15.75">
      <c r="A625" s="69"/>
      <c r="B625" s="69"/>
      <c r="C625" s="69"/>
      <c r="D625" s="69"/>
      <c r="E625" s="69"/>
      <c r="F625" s="69"/>
      <c r="G625" s="69"/>
      <c r="H625" s="69"/>
      <c r="I625" s="69"/>
      <c r="J625" s="69"/>
      <c r="K625" s="69"/>
      <c r="L625" s="69"/>
      <c r="M625" s="69"/>
      <c r="N625" s="69"/>
    </row>
    <row r="626" spans="1:14" s="68" customFormat="1" ht="15.75">
      <c r="A626" s="69"/>
      <c r="B626" s="69"/>
      <c r="C626" s="69"/>
      <c r="D626" s="69"/>
      <c r="E626" s="69"/>
      <c r="F626" s="69"/>
      <c r="G626" s="69"/>
      <c r="H626" s="69"/>
      <c r="I626" s="69"/>
      <c r="J626" s="69"/>
      <c r="K626" s="69"/>
      <c r="L626" s="69"/>
      <c r="M626" s="69"/>
      <c r="N626" s="69"/>
    </row>
    <row r="627" spans="1:14" s="68" customFormat="1" ht="15.75">
      <c r="A627" s="69"/>
      <c r="B627" s="69"/>
      <c r="C627" s="69"/>
      <c r="D627" s="69"/>
      <c r="E627" s="69"/>
      <c r="F627" s="69"/>
      <c r="G627" s="69"/>
      <c r="H627" s="69"/>
      <c r="I627" s="69"/>
      <c r="J627" s="69"/>
      <c r="K627" s="69"/>
      <c r="L627" s="69"/>
      <c r="M627" s="69"/>
      <c r="N627" s="69"/>
    </row>
    <row r="628" spans="1:14" s="68" customFormat="1" ht="15.75">
      <c r="A628" s="69"/>
      <c r="B628" s="69"/>
      <c r="C628" s="69"/>
      <c r="D628" s="69"/>
      <c r="E628" s="69"/>
      <c r="F628" s="69"/>
      <c r="G628" s="69"/>
      <c r="H628" s="69"/>
      <c r="I628" s="69"/>
      <c r="J628" s="69"/>
      <c r="K628" s="69"/>
      <c r="L628" s="69"/>
      <c r="M628" s="69"/>
      <c r="N628" s="69"/>
    </row>
    <row r="629" spans="1:14" s="68" customFormat="1" ht="15.75">
      <c r="A629" s="69"/>
      <c r="B629" s="69"/>
      <c r="C629" s="69"/>
      <c r="D629" s="69"/>
      <c r="E629" s="69"/>
      <c r="F629" s="69"/>
      <c r="G629" s="69"/>
      <c r="H629" s="69"/>
      <c r="I629" s="69"/>
      <c r="J629" s="69"/>
      <c r="K629" s="69"/>
      <c r="L629" s="69"/>
      <c r="M629" s="69"/>
      <c r="N629" s="69"/>
    </row>
    <row r="630" spans="1:14" s="68" customFormat="1" ht="15.75">
      <c r="A630" s="69"/>
      <c r="B630" s="69"/>
      <c r="C630" s="69"/>
      <c r="D630" s="69"/>
      <c r="E630" s="69"/>
      <c r="F630" s="69"/>
      <c r="G630" s="69"/>
      <c r="H630" s="69"/>
      <c r="I630" s="69"/>
      <c r="J630" s="69"/>
      <c r="K630" s="69"/>
      <c r="L630" s="69"/>
      <c r="M630" s="69"/>
      <c r="N630" s="69"/>
    </row>
    <row r="631" spans="1:14" s="68" customFormat="1" ht="15.75">
      <c r="A631" s="69"/>
      <c r="B631" s="69"/>
      <c r="C631" s="69"/>
      <c r="D631" s="69"/>
      <c r="E631" s="69"/>
      <c r="F631" s="69"/>
      <c r="G631" s="69"/>
      <c r="H631" s="69"/>
      <c r="I631" s="69"/>
      <c r="J631" s="69"/>
      <c r="K631" s="69"/>
      <c r="L631" s="69"/>
      <c r="M631" s="69"/>
      <c r="N631" s="69"/>
    </row>
    <row r="632" spans="1:14" s="68" customFormat="1" ht="15.75">
      <c r="A632" s="69"/>
      <c r="B632" s="69"/>
      <c r="C632" s="69"/>
      <c r="D632" s="69"/>
      <c r="E632" s="69"/>
      <c r="F632" s="69"/>
      <c r="G632" s="69"/>
      <c r="H632" s="69"/>
      <c r="I632" s="69"/>
      <c r="J632" s="69"/>
      <c r="K632" s="69"/>
      <c r="L632" s="69"/>
      <c r="M632" s="69"/>
      <c r="N632" s="69"/>
    </row>
    <row r="633" spans="1:14" s="68" customFormat="1" ht="15.75">
      <c r="A633" s="69"/>
      <c r="B633" s="69"/>
      <c r="C633" s="69"/>
      <c r="D633" s="69"/>
      <c r="E633" s="69"/>
      <c r="F633" s="69"/>
      <c r="G633" s="69"/>
      <c r="H633" s="69"/>
      <c r="I633" s="69"/>
      <c r="J633" s="69"/>
      <c r="K633" s="69"/>
      <c r="L633" s="69"/>
      <c r="M633" s="69"/>
      <c r="N633" s="69"/>
    </row>
    <row r="634" spans="1:14" s="68" customFormat="1" ht="15.75">
      <c r="A634" s="69"/>
      <c r="B634" s="69"/>
      <c r="C634" s="69"/>
      <c r="D634" s="69"/>
      <c r="E634" s="69"/>
      <c r="F634" s="69"/>
      <c r="G634" s="69"/>
      <c r="H634" s="69"/>
      <c r="I634" s="69"/>
      <c r="J634" s="69"/>
      <c r="K634" s="69"/>
      <c r="L634" s="69"/>
      <c r="M634" s="69"/>
      <c r="N634" s="69"/>
    </row>
    <row r="635" spans="1:14" s="68" customFormat="1" ht="15.75">
      <c r="A635" s="69"/>
      <c r="B635" s="69"/>
      <c r="C635" s="69"/>
      <c r="D635" s="69"/>
      <c r="E635" s="69"/>
      <c r="F635" s="69"/>
      <c r="G635" s="69"/>
      <c r="H635" s="69"/>
      <c r="I635" s="69"/>
      <c r="J635" s="69"/>
      <c r="K635" s="69"/>
      <c r="L635" s="69"/>
      <c r="M635" s="69"/>
      <c r="N635" s="69"/>
    </row>
    <row r="636" spans="1:14" s="68" customFormat="1" ht="15.75">
      <c r="A636" s="69"/>
      <c r="B636" s="69"/>
      <c r="C636" s="69"/>
      <c r="D636" s="69"/>
      <c r="E636" s="69"/>
      <c r="F636" s="69"/>
      <c r="G636" s="69"/>
      <c r="H636" s="69"/>
      <c r="I636" s="69"/>
      <c r="J636" s="69"/>
      <c r="K636" s="69"/>
      <c r="L636" s="69"/>
      <c r="M636" s="69"/>
      <c r="N636" s="69"/>
    </row>
    <row r="637" spans="1:14" s="68" customFormat="1" ht="15.75">
      <c r="A637" s="69"/>
      <c r="B637" s="69"/>
      <c r="C637" s="69"/>
      <c r="D637" s="69"/>
      <c r="E637" s="69"/>
      <c r="F637" s="69"/>
      <c r="G637" s="69"/>
      <c r="H637" s="69"/>
      <c r="I637" s="69"/>
      <c r="J637" s="69"/>
      <c r="K637" s="69"/>
      <c r="L637" s="69"/>
      <c r="M637" s="69"/>
      <c r="N637" s="69"/>
    </row>
    <row r="638" spans="1:14" s="68" customFormat="1" ht="15.75">
      <c r="A638" s="69"/>
      <c r="B638" s="69"/>
      <c r="C638" s="69"/>
      <c r="D638" s="69"/>
      <c r="E638" s="69"/>
      <c r="F638" s="69"/>
      <c r="G638" s="69"/>
      <c r="H638" s="69"/>
      <c r="I638" s="69"/>
      <c r="J638" s="69"/>
      <c r="K638" s="69"/>
      <c r="L638" s="69"/>
      <c r="M638" s="69"/>
      <c r="N638" s="69"/>
    </row>
    <row r="639" spans="1:14" s="68" customFormat="1" ht="15.75">
      <c r="A639" s="69"/>
      <c r="B639" s="69"/>
      <c r="C639" s="69"/>
      <c r="D639" s="69"/>
      <c r="E639" s="69"/>
      <c r="F639" s="69"/>
      <c r="G639" s="69"/>
      <c r="H639" s="69"/>
      <c r="I639" s="69"/>
      <c r="J639" s="69"/>
      <c r="K639" s="69"/>
      <c r="L639" s="69"/>
      <c r="M639" s="69"/>
      <c r="N639" s="69"/>
    </row>
    <row r="640" spans="1:14" s="68" customFormat="1" ht="15.75">
      <c r="A640" s="69"/>
      <c r="B640" s="69"/>
      <c r="C640" s="69"/>
      <c r="D640" s="69"/>
      <c r="E640" s="69"/>
      <c r="F640" s="69"/>
      <c r="G640" s="69"/>
      <c r="H640" s="69"/>
      <c r="I640" s="69"/>
      <c r="J640" s="69"/>
      <c r="K640" s="69"/>
      <c r="L640" s="69"/>
      <c r="M640" s="69"/>
      <c r="N640" s="69"/>
    </row>
    <row r="641" spans="1:14" s="68" customFormat="1" ht="15.75">
      <c r="A641" s="69"/>
      <c r="B641" s="69"/>
      <c r="C641" s="69"/>
      <c r="D641" s="69"/>
      <c r="E641" s="69"/>
      <c r="F641" s="69"/>
      <c r="G641" s="69"/>
      <c r="H641" s="69"/>
      <c r="I641" s="69"/>
      <c r="J641" s="69"/>
      <c r="K641" s="69"/>
      <c r="L641" s="69"/>
      <c r="M641" s="69"/>
      <c r="N641" s="69"/>
    </row>
    <row r="642" spans="1:14" s="68" customFormat="1" ht="15.75">
      <c r="A642" s="69"/>
      <c r="B642" s="69"/>
      <c r="C642" s="69"/>
      <c r="D642" s="69"/>
      <c r="E642" s="69"/>
      <c r="F642" s="69"/>
      <c r="G642" s="69"/>
      <c r="H642" s="69"/>
      <c r="I642" s="69"/>
      <c r="J642" s="69"/>
      <c r="K642" s="69"/>
      <c r="L642" s="69"/>
      <c r="M642" s="69"/>
      <c r="N642" s="69"/>
    </row>
    <row r="643" spans="1:14" s="68" customFormat="1" ht="15.75">
      <c r="A643" s="69"/>
      <c r="B643" s="69"/>
      <c r="C643" s="69"/>
      <c r="D643" s="69"/>
      <c r="E643" s="69"/>
      <c r="F643" s="69"/>
      <c r="G643" s="69"/>
      <c r="H643" s="69"/>
      <c r="I643" s="69"/>
      <c r="J643" s="69"/>
      <c r="K643" s="69"/>
      <c r="L643" s="69"/>
      <c r="M643" s="69"/>
      <c r="N643" s="69"/>
    </row>
    <row r="644" spans="1:14" s="68" customFormat="1" ht="15.75">
      <c r="A644" s="69"/>
      <c r="B644" s="69"/>
      <c r="C644" s="69"/>
      <c r="D644" s="69"/>
      <c r="E644" s="69"/>
      <c r="F644" s="69"/>
      <c r="G644" s="69"/>
      <c r="H644" s="69"/>
      <c r="I644" s="69"/>
      <c r="J644" s="69"/>
      <c r="K644" s="69"/>
      <c r="L644" s="69"/>
      <c r="M644" s="69"/>
      <c r="N644" s="69"/>
    </row>
    <row r="645" spans="1:14" s="68" customFormat="1" ht="15.75">
      <c r="A645" s="69"/>
      <c r="B645" s="69"/>
      <c r="C645" s="69"/>
      <c r="D645" s="69"/>
      <c r="E645" s="69"/>
      <c r="F645" s="69"/>
      <c r="G645" s="69"/>
      <c r="H645" s="69"/>
      <c r="I645" s="69"/>
      <c r="J645" s="69"/>
      <c r="K645" s="69"/>
      <c r="L645" s="69"/>
      <c r="M645" s="69"/>
      <c r="N645" s="69"/>
    </row>
    <row r="646" spans="1:14" s="68" customFormat="1" ht="15.75">
      <c r="A646" s="69"/>
      <c r="B646" s="69"/>
      <c r="C646" s="69"/>
      <c r="D646" s="69"/>
      <c r="E646" s="69"/>
      <c r="F646" s="69"/>
      <c r="G646" s="69"/>
      <c r="H646" s="69"/>
      <c r="I646" s="69"/>
      <c r="J646" s="69"/>
      <c r="K646" s="69"/>
      <c r="L646" s="69"/>
      <c r="M646" s="69"/>
      <c r="N646" s="69"/>
    </row>
    <row r="647" spans="1:14" s="68" customFormat="1" ht="15.75">
      <c r="A647" s="69"/>
      <c r="B647" s="69"/>
      <c r="C647" s="69"/>
      <c r="D647" s="69"/>
      <c r="E647" s="69"/>
      <c r="F647" s="69"/>
      <c r="G647" s="69"/>
      <c r="H647" s="69"/>
      <c r="I647" s="69"/>
      <c r="J647" s="69"/>
      <c r="K647" s="69"/>
      <c r="L647" s="69"/>
      <c r="M647" s="69"/>
      <c r="N647" s="69"/>
    </row>
    <row r="648" spans="1:14" s="68" customFormat="1" ht="15.75">
      <c r="A648" s="69"/>
      <c r="B648" s="69"/>
      <c r="C648" s="69"/>
      <c r="D648" s="69"/>
      <c r="E648" s="69"/>
      <c r="F648" s="69"/>
      <c r="G648" s="69"/>
      <c r="H648" s="69"/>
      <c r="I648" s="69"/>
      <c r="J648" s="69"/>
      <c r="K648" s="69"/>
      <c r="L648" s="69"/>
      <c r="M648" s="69"/>
      <c r="N648" s="69"/>
    </row>
    <row r="649" spans="1:14" s="68" customFormat="1" ht="15.75">
      <c r="A649" s="69"/>
      <c r="B649" s="69"/>
      <c r="C649" s="69"/>
      <c r="D649" s="69"/>
      <c r="E649" s="69"/>
      <c r="F649" s="69"/>
      <c r="G649" s="69"/>
      <c r="H649" s="69"/>
      <c r="I649" s="69"/>
      <c r="J649" s="69"/>
      <c r="K649" s="69"/>
      <c r="L649" s="69"/>
      <c r="M649" s="69"/>
      <c r="N649" s="69"/>
    </row>
    <row r="650" spans="1:14" s="68" customFormat="1" ht="15.75">
      <c r="A650" s="69"/>
      <c r="B650" s="69"/>
      <c r="C650" s="69"/>
      <c r="D650" s="69"/>
      <c r="E650" s="69"/>
      <c r="F650" s="69"/>
      <c r="G650" s="69"/>
      <c r="H650" s="69"/>
      <c r="I650" s="69"/>
      <c r="J650" s="69"/>
      <c r="K650" s="69"/>
      <c r="L650" s="69"/>
      <c r="M650" s="69"/>
      <c r="N650" s="69"/>
    </row>
    <row r="651" spans="1:14" s="68" customFormat="1" ht="15.75">
      <c r="A651" s="69"/>
      <c r="B651" s="69"/>
      <c r="C651" s="69"/>
      <c r="D651" s="69"/>
      <c r="E651" s="69"/>
      <c r="F651" s="69"/>
      <c r="G651" s="69"/>
      <c r="H651" s="69"/>
      <c r="I651" s="69"/>
      <c r="J651" s="69"/>
      <c r="K651" s="69"/>
      <c r="L651" s="69"/>
      <c r="M651" s="69"/>
      <c r="N651" s="69"/>
    </row>
    <row r="652" spans="1:14" s="68" customFormat="1" ht="15.75">
      <c r="A652" s="69"/>
      <c r="B652" s="69"/>
      <c r="C652" s="69"/>
      <c r="D652" s="69"/>
      <c r="E652" s="69"/>
      <c r="F652" s="69"/>
      <c r="G652" s="69"/>
      <c r="H652" s="69"/>
      <c r="I652" s="69"/>
      <c r="J652" s="69"/>
      <c r="K652" s="69"/>
      <c r="L652" s="69"/>
      <c r="M652" s="69"/>
      <c r="N652" s="69"/>
    </row>
    <row r="653" spans="1:14" s="68" customFormat="1" ht="15.75">
      <c r="A653" s="69"/>
      <c r="B653" s="69"/>
      <c r="C653" s="69"/>
      <c r="D653" s="69"/>
      <c r="E653" s="69"/>
      <c r="F653" s="69"/>
      <c r="G653" s="69"/>
      <c r="H653" s="69"/>
      <c r="I653" s="69"/>
      <c r="J653" s="69"/>
      <c r="K653" s="69"/>
      <c r="L653" s="69"/>
      <c r="M653" s="69"/>
      <c r="N653" s="69"/>
    </row>
    <row r="654" spans="1:14" s="68" customFormat="1" ht="15.75">
      <c r="A654" s="69"/>
      <c r="B654" s="69"/>
      <c r="C654" s="69"/>
      <c r="D654" s="69"/>
      <c r="E654" s="69"/>
      <c r="F654" s="69"/>
      <c r="G654" s="69"/>
      <c r="H654" s="69"/>
      <c r="I654" s="69"/>
      <c r="J654" s="69"/>
      <c r="K654" s="69"/>
      <c r="L654" s="69"/>
      <c r="M654" s="69"/>
      <c r="N654" s="69"/>
    </row>
    <row r="655" spans="1:14" s="68" customFormat="1" ht="15.75">
      <c r="A655" s="69"/>
      <c r="B655" s="69"/>
      <c r="C655" s="69"/>
      <c r="D655" s="69"/>
      <c r="E655" s="69"/>
      <c r="F655" s="69"/>
      <c r="G655" s="69"/>
      <c r="H655" s="69"/>
      <c r="I655" s="69"/>
      <c r="J655" s="69"/>
      <c r="K655" s="69"/>
      <c r="L655" s="69"/>
      <c r="M655" s="69"/>
      <c r="N655" s="69"/>
    </row>
    <row r="656" spans="1:14" s="68" customFormat="1" ht="15.75">
      <c r="A656" s="69"/>
      <c r="B656" s="69"/>
      <c r="C656" s="69"/>
      <c r="D656" s="69"/>
      <c r="E656" s="69"/>
      <c r="F656" s="69"/>
      <c r="G656" s="69"/>
      <c r="H656" s="69"/>
      <c r="I656" s="69"/>
      <c r="J656" s="69"/>
      <c r="K656" s="69"/>
      <c r="L656" s="69"/>
      <c r="M656" s="69"/>
      <c r="N656" s="69"/>
    </row>
    <row r="657" spans="1:14" s="68" customFormat="1" ht="15.75">
      <c r="A657" s="69"/>
      <c r="B657" s="69"/>
      <c r="C657" s="69"/>
      <c r="D657" s="69"/>
      <c r="E657" s="69"/>
      <c r="F657" s="69"/>
      <c r="G657" s="69"/>
      <c r="H657" s="69"/>
      <c r="I657" s="69"/>
      <c r="J657" s="69"/>
      <c r="K657" s="69"/>
      <c r="L657" s="69"/>
      <c r="M657" s="69"/>
      <c r="N657" s="69"/>
    </row>
    <row r="658" spans="1:14" s="68" customFormat="1" ht="15.75">
      <c r="A658" s="69"/>
      <c r="B658" s="69"/>
      <c r="C658" s="69"/>
      <c r="D658" s="69"/>
      <c r="E658" s="69"/>
      <c r="F658" s="69"/>
      <c r="G658" s="69"/>
      <c r="H658" s="69"/>
      <c r="I658" s="69"/>
      <c r="J658" s="69"/>
      <c r="K658" s="69"/>
      <c r="L658" s="69"/>
      <c r="M658" s="69"/>
      <c r="N658" s="69"/>
    </row>
    <row r="659" spans="1:14" s="68" customFormat="1" ht="15.75">
      <c r="A659" s="69"/>
      <c r="B659" s="69"/>
      <c r="C659" s="69"/>
      <c r="D659" s="69"/>
      <c r="E659" s="69"/>
      <c r="F659" s="69"/>
      <c r="G659" s="69"/>
      <c r="H659" s="69"/>
      <c r="I659" s="69"/>
      <c r="J659" s="69"/>
      <c r="K659" s="69"/>
      <c r="L659" s="69"/>
      <c r="M659" s="69"/>
      <c r="N659" s="69"/>
    </row>
    <row r="660" spans="1:14" s="68" customFormat="1" ht="15.75">
      <c r="A660" s="69"/>
      <c r="B660" s="69"/>
      <c r="C660" s="69"/>
      <c r="D660" s="69"/>
      <c r="E660" s="69"/>
      <c r="F660" s="69"/>
      <c r="G660" s="69"/>
      <c r="H660" s="69"/>
      <c r="I660" s="69"/>
      <c r="J660" s="69"/>
      <c r="K660" s="69"/>
      <c r="L660" s="69"/>
      <c r="M660" s="69"/>
      <c r="N660" s="69"/>
    </row>
    <row r="661" spans="1:14" s="68" customFormat="1" ht="15.75">
      <c r="A661" s="69"/>
      <c r="B661" s="69"/>
      <c r="C661" s="69"/>
      <c r="D661" s="69"/>
      <c r="E661" s="69"/>
      <c r="F661" s="69"/>
      <c r="G661" s="69"/>
      <c r="H661" s="69"/>
      <c r="I661" s="69"/>
      <c r="J661" s="69"/>
      <c r="K661" s="69"/>
      <c r="L661" s="69"/>
      <c r="M661" s="69"/>
      <c r="N661" s="69"/>
    </row>
    <row r="662" spans="1:14" s="68" customFormat="1" ht="15.75">
      <c r="A662" s="69"/>
      <c r="B662" s="69"/>
      <c r="C662" s="69"/>
      <c r="D662" s="69"/>
      <c r="E662" s="69"/>
      <c r="F662" s="69"/>
      <c r="G662" s="69"/>
      <c r="H662" s="69"/>
      <c r="I662" s="69"/>
      <c r="J662" s="69"/>
      <c r="K662" s="69"/>
      <c r="L662" s="69"/>
      <c r="M662" s="69"/>
      <c r="N662" s="69"/>
    </row>
    <row r="663" spans="1:14" s="68" customFormat="1" ht="15.75">
      <c r="A663" s="69"/>
      <c r="B663" s="69"/>
      <c r="C663" s="69"/>
      <c r="D663" s="69"/>
      <c r="E663" s="69"/>
      <c r="F663" s="69"/>
      <c r="G663" s="69"/>
      <c r="H663" s="69"/>
      <c r="I663" s="69"/>
      <c r="J663" s="69"/>
      <c r="K663" s="69"/>
      <c r="L663" s="69"/>
      <c r="M663" s="69"/>
      <c r="N663" s="69"/>
    </row>
    <row r="664" spans="1:14" s="68" customFormat="1" ht="15.75">
      <c r="A664" s="69"/>
      <c r="B664" s="69"/>
      <c r="C664" s="69"/>
      <c r="D664" s="69"/>
      <c r="E664" s="69"/>
      <c r="F664" s="69"/>
      <c r="G664" s="69"/>
      <c r="H664" s="69"/>
      <c r="I664" s="69"/>
      <c r="J664" s="69"/>
      <c r="K664" s="69"/>
      <c r="L664" s="69"/>
      <c r="M664" s="69"/>
      <c r="N664" s="69"/>
    </row>
    <row r="665" spans="1:14" s="68" customFormat="1" ht="15.75">
      <c r="A665" s="69"/>
      <c r="B665" s="69"/>
      <c r="C665" s="69"/>
      <c r="D665" s="69"/>
      <c r="E665" s="69"/>
      <c r="F665" s="69"/>
      <c r="G665" s="69"/>
      <c r="H665" s="69"/>
      <c r="I665" s="69"/>
      <c r="J665" s="69"/>
      <c r="K665" s="69"/>
      <c r="L665" s="69"/>
      <c r="M665" s="69"/>
      <c r="N665" s="69"/>
    </row>
    <row r="666" spans="1:14" s="68" customFormat="1" ht="15.75">
      <c r="A666" s="69"/>
      <c r="B666" s="69"/>
      <c r="C666" s="69"/>
      <c r="D666" s="69"/>
      <c r="E666" s="69"/>
      <c r="F666" s="69"/>
      <c r="G666" s="69"/>
      <c r="H666" s="69"/>
      <c r="I666" s="69"/>
      <c r="J666" s="69"/>
      <c r="K666" s="69"/>
      <c r="L666" s="69"/>
      <c r="M666" s="69"/>
      <c r="N666" s="69"/>
    </row>
    <row r="667" spans="1:14" s="68" customFormat="1" ht="15.75">
      <c r="A667" s="69"/>
      <c r="B667" s="69"/>
      <c r="C667" s="69"/>
      <c r="D667" s="69"/>
      <c r="E667" s="69"/>
      <c r="F667" s="69"/>
      <c r="G667" s="69"/>
      <c r="H667" s="69"/>
      <c r="I667" s="69"/>
      <c r="J667" s="69"/>
      <c r="K667" s="69"/>
      <c r="L667" s="69"/>
      <c r="M667" s="69"/>
      <c r="N667" s="69"/>
    </row>
    <row r="668" spans="1:14" s="68" customFormat="1" ht="15.75">
      <c r="A668" s="69"/>
      <c r="B668" s="69"/>
      <c r="C668" s="69"/>
      <c r="D668" s="69"/>
      <c r="E668" s="69"/>
      <c r="F668" s="69"/>
      <c r="G668" s="69"/>
      <c r="H668" s="69"/>
      <c r="I668" s="69"/>
      <c r="J668" s="69"/>
      <c r="K668" s="69"/>
      <c r="L668" s="69"/>
      <c r="M668" s="69"/>
      <c r="N668" s="69"/>
    </row>
    <row r="669" spans="1:14" s="68" customFormat="1" ht="15.75">
      <c r="A669" s="69"/>
      <c r="B669" s="69"/>
      <c r="C669" s="69"/>
      <c r="D669" s="69"/>
      <c r="E669" s="69"/>
      <c r="F669" s="69"/>
      <c r="G669" s="69"/>
      <c r="H669" s="69"/>
      <c r="I669" s="69"/>
      <c r="J669" s="69"/>
      <c r="K669" s="69"/>
      <c r="L669" s="69"/>
      <c r="M669" s="69"/>
      <c r="N669" s="69"/>
    </row>
    <row r="670" spans="1:14" s="68" customFormat="1" ht="15.75">
      <c r="A670" s="69"/>
      <c r="B670" s="69"/>
      <c r="C670" s="69"/>
      <c r="D670" s="69"/>
      <c r="E670" s="69"/>
      <c r="F670" s="69"/>
      <c r="G670" s="69"/>
      <c r="H670" s="69"/>
      <c r="I670" s="69"/>
      <c r="J670" s="69"/>
      <c r="K670" s="69"/>
      <c r="L670" s="69"/>
      <c r="M670" s="69"/>
      <c r="N670" s="69"/>
    </row>
    <row r="671" spans="1:14" s="68" customFormat="1" ht="15.75">
      <c r="A671" s="69"/>
      <c r="B671" s="69"/>
      <c r="C671" s="69"/>
      <c r="D671" s="69"/>
      <c r="E671" s="69"/>
      <c r="F671" s="69"/>
      <c r="G671" s="69"/>
      <c r="H671" s="69"/>
      <c r="I671" s="69"/>
      <c r="J671" s="69"/>
      <c r="K671" s="69"/>
      <c r="L671" s="69"/>
      <c r="M671" s="69"/>
      <c r="N671" s="69"/>
    </row>
    <row r="672" spans="1:14" s="68" customFormat="1" ht="15.75">
      <c r="A672" s="69"/>
      <c r="B672" s="69"/>
      <c r="C672" s="69"/>
      <c r="D672" s="69"/>
      <c r="E672" s="69"/>
      <c r="F672" s="69"/>
      <c r="G672" s="69"/>
      <c r="H672" s="69"/>
      <c r="I672" s="69"/>
      <c r="J672" s="69"/>
      <c r="K672" s="69"/>
      <c r="L672" s="69"/>
      <c r="M672" s="69"/>
      <c r="N672" s="69"/>
    </row>
    <row r="673" spans="1:14" s="68" customFormat="1" ht="15.75">
      <c r="A673" s="69"/>
      <c r="B673" s="69"/>
      <c r="C673" s="69"/>
      <c r="D673" s="69"/>
      <c r="E673" s="69"/>
      <c r="F673" s="69"/>
      <c r="G673" s="69"/>
      <c r="H673" s="69"/>
      <c r="I673" s="69"/>
      <c r="J673" s="69"/>
      <c r="K673" s="69"/>
      <c r="L673" s="69"/>
      <c r="M673" s="69"/>
      <c r="N673" s="69"/>
    </row>
    <row r="674" spans="1:14" s="68" customFormat="1" ht="15.75">
      <c r="A674" s="69"/>
      <c r="B674" s="69"/>
      <c r="C674" s="69"/>
      <c r="D674" s="69"/>
      <c r="E674" s="69"/>
      <c r="F674" s="69"/>
      <c r="G674" s="69"/>
      <c r="H674" s="69"/>
      <c r="I674" s="69"/>
      <c r="J674" s="69"/>
      <c r="K674" s="69"/>
      <c r="L674" s="69"/>
      <c r="M674" s="69"/>
      <c r="N674" s="69"/>
    </row>
    <row r="675" spans="1:14" s="68" customFormat="1" ht="15.75">
      <c r="A675" s="69"/>
      <c r="B675" s="69"/>
      <c r="C675" s="69"/>
      <c r="D675" s="69"/>
      <c r="E675" s="69"/>
      <c r="F675" s="69"/>
      <c r="G675" s="69"/>
      <c r="H675" s="69"/>
      <c r="I675" s="69"/>
      <c r="J675" s="69"/>
      <c r="K675" s="69"/>
      <c r="L675" s="69"/>
      <c r="M675" s="69"/>
      <c r="N675" s="69"/>
    </row>
    <row r="676" spans="1:14" s="68" customFormat="1" ht="15.75">
      <c r="A676" s="69"/>
      <c r="B676" s="69"/>
      <c r="C676" s="69"/>
      <c r="D676" s="69"/>
      <c r="E676" s="69"/>
      <c r="F676" s="69"/>
      <c r="G676" s="69"/>
      <c r="H676" s="69"/>
      <c r="I676" s="69"/>
      <c r="J676" s="69"/>
      <c r="K676" s="69"/>
      <c r="L676" s="69"/>
      <c r="M676" s="69"/>
      <c r="N676" s="69"/>
    </row>
    <row r="677" spans="1:14" s="68" customFormat="1" ht="15.75">
      <c r="A677" s="69"/>
      <c r="B677" s="69"/>
      <c r="C677" s="69"/>
      <c r="D677" s="69"/>
      <c r="E677" s="69"/>
      <c r="F677" s="69"/>
      <c r="G677" s="69"/>
      <c r="H677" s="69"/>
      <c r="I677" s="69"/>
      <c r="J677" s="69"/>
      <c r="K677" s="69"/>
      <c r="L677" s="69"/>
      <c r="M677" s="69"/>
      <c r="N677" s="69"/>
    </row>
    <row r="678" spans="1:14" s="68" customFormat="1" ht="15.75">
      <c r="A678" s="69"/>
      <c r="B678" s="69"/>
      <c r="C678" s="69"/>
      <c r="D678" s="69"/>
      <c r="E678" s="69"/>
      <c r="F678" s="69"/>
      <c r="G678" s="69"/>
      <c r="H678" s="69"/>
      <c r="I678" s="69"/>
      <c r="J678" s="69"/>
      <c r="K678" s="69"/>
      <c r="L678" s="69"/>
      <c r="M678" s="69"/>
      <c r="N678" s="69"/>
    </row>
    <row r="679" spans="1:14" s="68" customFormat="1" ht="15.75">
      <c r="A679" s="69"/>
      <c r="B679" s="69"/>
      <c r="C679" s="69"/>
      <c r="D679" s="69"/>
      <c r="E679" s="69"/>
      <c r="F679" s="69"/>
      <c r="G679" s="69"/>
      <c r="H679" s="69"/>
      <c r="I679" s="69"/>
      <c r="J679" s="69"/>
      <c r="K679" s="69"/>
      <c r="L679" s="69"/>
      <c r="M679" s="69"/>
      <c r="N679" s="69"/>
    </row>
    <row r="680" spans="1:14" s="68" customFormat="1" ht="15.75">
      <c r="A680" s="69"/>
      <c r="B680" s="69"/>
      <c r="C680" s="69"/>
      <c r="D680" s="69"/>
      <c r="E680" s="69"/>
      <c r="F680" s="69"/>
      <c r="G680" s="69"/>
      <c r="H680" s="69"/>
      <c r="I680" s="69"/>
      <c r="J680" s="69"/>
      <c r="K680" s="69"/>
      <c r="L680" s="69"/>
      <c r="M680" s="69"/>
      <c r="N680" s="69"/>
    </row>
    <row r="681" spans="1:14" s="68" customFormat="1" ht="15.75">
      <c r="A681" s="69"/>
      <c r="B681" s="69"/>
      <c r="C681" s="69"/>
      <c r="D681" s="69"/>
      <c r="E681" s="69"/>
      <c r="F681" s="69"/>
      <c r="G681" s="69"/>
      <c r="H681" s="69"/>
      <c r="I681" s="69"/>
      <c r="J681" s="69"/>
      <c r="K681" s="69"/>
      <c r="L681" s="69"/>
      <c r="M681" s="69"/>
      <c r="N681" s="69"/>
    </row>
    <row r="682" spans="1:14" s="68" customFormat="1" ht="15.75">
      <c r="A682" s="69"/>
      <c r="B682" s="69"/>
      <c r="C682" s="69"/>
      <c r="D682" s="69"/>
      <c r="E682" s="69"/>
      <c r="F682" s="69"/>
      <c r="G682" s="69"/>
      <c r="H682" s="69"/>
      <c r="I682" s="69"/>
      <c r="J682" s="69"/>
      <c r="K682" s="69"/>
      <c r="L682" s="69"/>
      <c r="M682" s="69"/>
      <c r="N682" s="69"/>
    </row>
    <row r="683" spans="1:14" s="68" customFormat="1" ht="15.75">
      <c r="A683" s="69"/>
      <c r="B683" s="69"/>
      <c r="C683" s="69"/>
      <c r="D683" s="69"/>
      <c r="E683" s="69"/>
      <c r="F683" s="69"/>
      <c r="G683" s="69"/>
      <c r="H683" s="69"/>
      <c r="I683" s="69"/>
      <c r="J683" s="69"/>
      <c r="K683" s="69"/>
      <c r="L683" s="69"/>
      <c r="M683" s="69"/>
      <c r="N683" s="69"/>
    </row>
    <row r="684" spans="1:14" s="68" customFormat="1" ht="15.75">
      <c r="A684" s="69"/>
      <c r="B684" s="69"/>
      <c r="C684" s="69"/>
      <c r="D684" s="69"/>
      <c r="E684" s="69"/>
      <c r="F684" s="69"/>
      <c r="G684" s="69"/>
      <c r="H684" s="69"/>
      <c r="I684" s="69"/>
      <c r="J684" s="69"/>
      <c r="K684" s="69"/>
      <c r="L684" s="69"/>
      <c r="M684" s="69"/>
      <c r="N684" s="69"/>
    </row>
    <row r="685" spans="1:14" s="68" customFormat="1" ht="15.75">
      <c r="A685" s="69"/>
      <c r="B685" s="69"/>
      <c r="C685" s="69"/>
      <c r="D685" s="69"/>
      <c r="E685" s="69"/>
      <c r="F685" s="69"/>
      <c r="G685" s="69"/>
      <c r="H685" s="69"/>
      <c r="I685" s="69"/>
      <c r="J685" s="69"/>
      <c r="K685" s="69"/>
      <c r="L685" s="69"/>
      <c r="M685" s="69"/>
      <c r="N685" s="69"/>
    </row>
    <row r="686" spans="1:14" s="68" customFormat="1" ht="15.75">
      <c r="A686" s="69"/>
      <c r="B686" s="69"/>
      <c r="C686" s="69"/>
      <c r="D686" s="69"/>
      <c r="E686" s="69"/>
      <c r="F686" s="69"/>
      <c r="G686" s="69"/>
      <c r="H686" s="69"/>
      <c r="I686" s="69"/>
      <c r="J686" s="69"/>
      <c r="K686" s="69"/>
      <c r="L686" s="69"/>
      <c r="M686" s="69"/>
      <c r="N686" s="69"/>
    </row>
    <row r="687" spans="1:14" s="68" customFormat="1" ht="15.75">
      <c r="A687" s="69"/>
      <c r="B687" s="69"/>
      <c r="C687" s="69"/>
      <c r="D687" s="69"/>
      <c r="E687" s="69"/>
      <c r="F687" s="69"/>
      <c r="G687" s="69"/>
      <c r="H687" s="69"/>
      <c r="I687" s="69"/>
      <c r="J687" s="69"/>
      <c r="K687" s="69"/>
      <c r="L687" s="69"/>
      <c r="M687" s="69"/>
      <c r="N687" s="69"/>
    </row>
    <row r="688" spans="1:14" s="68" customFormat="1" ht="15.75">
      <c r="A688" s="69"/>
      <c r="B688" s="69"/>
      <c r="C688" s="69"/>
      <c r="D688" s="69"/>
      <c r="E688" s="69"/>
      <c r="F688" s="69"/>
      <c r="G688" s="69"/>
      <c r="H688" s="69"/>
      <c r="I688" s="69"/>
      <c r="J688" s="69"/>
      <c r="K688" s="69"/>
      <c r="L688" s="69"/>
      <c r="M688" s="69"/>
      <c r="N688" s="69"/>
    </row>
    <row r="689" spans="1:14" s="68" customFormat="1" ht="15.75">
      <c r="A689" s="69"/>
      <c r="B689" s="69"/>
      <c r="C689" s="69"/>
      <c r="D689" s="69"/>
      <c r="E689" s="69"/>
      <c r="F689" s="69"/>
      <c r="G689" s="69"/>
      <c r="H689" s="69"/>
      <c r="I689" s="69"/>
      <c r="J689" s="69"/>
      <c r="K689" s="69"/>
      <c r="L689" s="69"/>
      <c r="M689" s="69"/>
      <c r="N689" s="69"/>
    </row>
    <row r="690" spans="1:14" s="68" customFormat="1" ht="15.75">
      <c r="A690" s="69"/>
      <c r="B690" s="69"/>
      <c r="C690" s="69"/>
      <c r="D690" s="69"/>
      <c r="E690" s="69"/>
      <c r="F690" s="69"/>
      <c r="G690" s="69"/>
      <c r="H690" s="69"/>
      <c r="I690" s="69"/>
      <c r="J690" s="69"/>
      <c r="K690" s="69"/>
      <c r="L690" s="69"/>
      <c r="M690" s="69"/>
      <c r="N690" s="69"/>
    </row>
    <row r="691" spans="1:14" s="68" customFormat="1" ht="15.75">
      <c r="A691" s="69"/>
      <c r="B691" s="69"/>
      <c r="C691" s="69"/>
      <c r="D691" s="69"/>
      <c r="E691" s="69"/>
      <c r="F691" s="69"/>
      <c r="G691" s="69"/>
      <c r="H691" s="69"/>
      <c r="I691" s="69"/>
      <c r="J691" s="69"/>
      <c r="K691" s="69"/>
      <c r="L691" s="69"/>
      <c r="M691" s="69"/>
      <c r="N691" s="69"/>
    </row>
    <row r="692" spans="1:14" s="68" customFormat="1" ht="15.75">
      <c r="A692" s="69"/>
      <c r="B692" s="69"/>
      <c r="C692" s="69"/>
      <c r="D692" s="69"/>
      <c r="E692" s="69"/>
      <c r="F692" s="69"/>
      <c r="G692" s="69"/>
      <c r="H692" s="69"/>
      <c r="I692" s="69"/>
      <c r="J692" s="69"/>
      <c r="K692" s="69"/>
      <c r="L692" s="69"/>
      <c r="M692" s="69"/>
      <c r="N692" s="69"/>
    </row>
    <row r="693" spans="1:14" s="68" customFormat="1" ht="15.75">
      <c r="A693" s="69"/>
      <c r="B693" s="69"/>
      <c r="C693" s="69"/>
      <c r="D693" s="69"/>
      <c r="E693" s="69"/>
      <c r="F693" s="69"/>
      <c r="G693" s="69"/>
      <c r="H693" s="69"/>
      <c r="I693" s="69"/>
      <c r="J693" s="69"/>
      <c r="K693" s="69"/>
      <c r="L693" s="69"/>
      <c r="M693" s="69"/>
      <c r="N693" s="69"/>
    </row>
    <row r="694" spans="1:14" s="68" customFormat="1" ht="15.75">
      <c r="A694" s="69"/>
      <c r="B694" s="69"/>
      <c r="C694" s="69"/>
      <c r="D694" s="69"/>
      <c r="E694" s="69"/>
      <c r="F694" s="69"/>
      <c r="G694" s="69"/>
      <c r="H694" s="69"/>
      <c r="I694" s="69"/>
      <c r="J694" s="69"/>
      <c r="K694" s="69"/>
      <c r="L694" s="69"/>
      <c r="M694" s="69"/>
      <c r="N694" s="69"/>
    </row>
    <row r="695" spans="1:14" s="68" customFormat="1" ht="15.75">
      <c r="A695" s="69"/>
      <c r="B695" s="69"/>
      <c r="C695" s="69"/>
      <c r="D695" s="69"/>
      <c r="E695" s="69"/>
      <c r="F695" s="69"/>
      <c r="G695" s="69"/>
      <c r="H695" s="69"/>
      <c r="I695" s="69"/>
      <c r="J695" s="69"/>
      <c r="K695" s="69"/>
      <c r="L695" s="69"/>
      <c r="M695" s="69"/>
      <c r="N695" s="69"/>
    </row>
    <row r="696" spans="1:14" s="68" customFormat="1" ht="15.75">
      <c r="A696" s="69"/>
      <c r="B696" s="69"/>
      <c r="C696" s="69"/>
      <c r="D696" s="69"/>
      <c r="E696" s="69"/>
      <c r="F696" s="69"/>
      <c r="G696" s="69"/>
      <c r="H696" s="69"/>
      <c r="I696" s="69"/>
      <c r="J696" s="69"/>
      <c r="K696" s="69"/>
      <c r="L696" s="69"/>
      <c r="M696" s="69"/>
      <c r="N696" s="69"/>
    </row>
    <row r="697" spans="1:14" s="68" customFormat="1" ht="15.75">
      <c r="A697" s="69"/>
      <c r="B697" s="69"/>
      <c r="C697" s="69"/>
      <c r="D697" s="69"/>
      <c r="E697" s="69"/>
      <c r="F697" s="69"/>
      <c r="G697" s="69"/>
      <c r="H697" s="69"/>
      <c r="I697" s="69"/>
      <c r="J697" s="69"/>
      <c r="K697" s="69"/>
      <c r="L697" s="69"/>
      <c r="M697" s="69"/>
      <c r="N697" s="69"/>
    </row>
    <row r="698" spans="1:14" s="68" customFormat="1" ht="15.75">
      <c r="A698" s="69"/>
      <c r="B698" s="69"/>
      <c r="C698" s="69"/>
      <c r="D698" s="69"/>
      <c r="E698" s="69"/>
      <c r="F698" s="69"/>
      <c r="G698" s="69"/>
      <c r="H698" s="69"/>
      <c r="I698" s="69"/>
      <c r="J698" s="69"/>
      <c r="K698" s="69"/>
      <c r="L698" s="69"/>
      <c r="M698" s="69"/>
      <c r="N698" s="69"/>
    </row>
    <row r="699" spans="1:14" s="68" customFormat="1" ht="15.75">
      <c r="A699" s="69"/>
      <c r="B699" s="69"/>
      <c r="C699" s="69"/>
      <c r="D699" s="69"/>
      <c r="E699" s="69"/>
      <c r="F699" s="69"/>
      <c r="G699" s="69"/>
      <c r="H699" s="69"/>
      <c r="I699" s="69"/>
      <c r="J699" s="69"/>
      <c r="K699" s="69"/>
      <c r="L699" s="69"/>
      <c r="M699" s="69"/>
      <c r="N699" s="69"/>
    </row>
    <row r="700" spans="1:14" s="68" customFormat="1" ht="15.75">
      <c r="A700" s="69"/>
      <c r="B700" s="69"/>
      <c r="C700" s="69"/>
      <c r="D700" s="69"/>
      <c r="E700" s="69"/>
      <c r="F700" s="69"/>
      <c r="G700" s="69"/>
      <c r="H700" s="69"/>
      <c r="I700" s="69"/>
      <c r="J700" s="69"/>
      <c r="K700" s="69"/>
      <c r="L700" s="69"/>
      <c r="M700" s="69"/>
      <c r="N700" s="69"/>
    </row>
    <row r="701" spans="1:14" s="68" customFormat="1" ht="15.75">
      <c r="A701" s="69"/>
      <c r="B701" s="69"/>
      <c r="C701" s="69"/>
      <c r="D701" s="69"/>
      <c r="E701" s="69"/>
      <c r="F701" s="69"/>
      <c r="G701" s="69"/>
      <c r="H701" s="69"/>
      <c r="I701" s="69"/>
      <c r="J701" s="69"/>
      <c r="K701" s="69"/>
      <c r="L701" s="69"/>
      <c r="M701" s="69"/>
      <c r="N701" s="69"/>
    </row>
    <row r="702" spans="1:14" s="68" customFormat="1" ht="15.75">
      <c r="A702" s="69"/>
      <c r="B702" s="69"/>
      <c r="C702" s="69"/>
      <c r="D702" s="69"/>
      <c r="E702" s="69"/>
      <c r="F702" s="69"/>
      <c r="G702" s="69"/>
      <c r="H702" s="69"/>
      <c r="I702" s="69"/>
      <c r="J702" s="69"/>
      <c r="K702" s="69"/>
      <c r="L702" s="69"/>
      <c r="M702" s="69"/>
      <c r="N702" s="69"/>
    </row>
    <row r="703" spans="1:14" s="68" customFormat="1" ht="15.75">
      <c r="A703" s="69"/>
      <c r="B703" s="69"/>
      <c r="C703" s="69"/>
      <c r="D703" s="69"/>
      <c r="E703" s="69"/>
      <c r="F703" s="69"/>
      <c r="G703" s="69"/>
      <c r="H703" s="69"/>
      <c r="I703" s="69"/>
      <c r="J703" s="69"/>
      <c r="K703" s="69"/>
      <c r="L703" s="69"/>
      <c r="M703" s="69"/>
      <c r="N703" s="69"/>
    </row>
    <row r="704" spans="1:14" s="68" customFormat="1" ht="15.75">
      <c r="A704" s="69"/>
      <c r="B704" s="69"/>
      <c r="C704" s="69"/>
      <c r="D704" s="69"/>
      <c r="E704" s="69"/>
      <c r="F704" s="69"/>
      <c r="G704" s="69"/>
      <c r="H704" s="69"/>
      <c r="I704" s="69"/>
      <c r="J704" s="69"/>
      <c r="K704" s="69"/>
      <c r="L704" s="69"/>
      <c r="M704" s="69"/>
      <c r="N704" s="69"/>
    </row>
    <row r="705" spans="1:14" s="68" customFormat="1" ht="15.75">
      <c r="A705" s="69"/>
      <c r="B705" s="69"/>
      <c r="C705" s="69"/>
      <c r="D705" s="69"/>
      <c r="E705" s="69"/>
      <c r="F705" s="69"/>
      <c r="G705" s="69"/>
      <c r="H705" s="69"/>
      <c r="I705" s="69"/>
      <c r="J705" s="69"/>
      <c r="K705" s="69"/>
      <c r="L705" s="69"/>
      <c r="M705" s="69"/>
      <c r="N705" s="69"/>
    </row>
    <row r="706" spans="1:14" s="68" customFormat="1" ht="15.75">
      <c r="A706" s="69"/>
      <c r="B706" s="69"/>
      <c r="C706" s="69"/>
      <c r="D706" s="69"/>
      <c r="E706" s="69"/>
      <c r="F706" s="69"/>
      <c r="G706" s="69"/>
      <c r="H706" s="69"/>
      <c r="I706" s="69"/>
      <c r="J706" s="69"/>
      <c r="K706" s="69"/>
      <c r="L706" s="69"/>
      <c r="M706" s="69"/>
      <c r="N706" s="69"/>
    </row>
    <row r="707" spans="1:14" s="68" customFormat="1" ht="15.75">
      <c r="A707" s="69"/>
      <c r="B707" s="69"/>
      <c r="C707" s="69"/>
      <c r="D707" s="69"/>
      <c r="E707" s="69"/>
      <c r="F707" s="69"/>
      <c r="G707" s="69"/>
      <c r="H707" s="69"/>
      <c r="I707" s="69"/>
      <c r="J707" s="69"/>
      <c r="K707" s="69"/>
      <c r="L707" s="69"/>
      <c r="M707" s="69"/>
      <c r="N707" s="69"/>
    </row>
    <row r="708" spans="1:14" s="68" customFormat="1" ht="15.75">
      <c r="A708" s="69"/>
      <c r="B708" s="69"/>
      <c r="C708" s="69"/>
      <c r="D708" s="69"/>
      <c r="E708" s="69"/>
      <c r="F708" s="69"/>
      <c r="G708" s="69"/>
      <c r="H708" s="69"/>
      <c r="I708" s="69"/>
      <c r="J708" s="69"/>
      <c r="K708" s="69"/>
      <c r="L708" s="69"/>
      <c r="M708" s="69"/>
      <c r="N708" s="69"/>
    </row>
    <row r="709" spans="1:14" s="68" customFormat="1" ht="15.75">
      <c r="A709" s="69"/>
      <c r="B709" s="69"/>
      <c r="C709" s="69"/>
      <c r="D709" s="69"/>
      <c r="E709" s="69"/>
      <c r="F709" s="69"/>
      <c r="G709" s="69"/>
      <c r="H709" s="69"/>
      <c r="I709" s="69"/>
      <c r="J709" s="69"/>
      <c r="K709" s="69"/>
      <c r="L709" s="69"/>
      <c r="M709" s="69"/>
      <c r="N709" s="69"/>
    </row>
    <row r="710" spans="1:14" s="68" customFormat="1" ht="15.75">
      <c r="A710" s="69"/>
      <c r="B710" s="69"/>
      <c r="C710" s="69"/>
      <c r="D710" s="69"/>
      <c r="E710" s="69"/>
      <c r="F710" s="69"/>
      <c r="G710" s="69"/>
      <c r="H710" s="69"/>
      <c r="I710" s="69"/>
      <c r="J710" s="69"/>
      <c r="K710" s="69"/>
      <c r="L710" s="69"/>
      <c r="M710" s="69"/>
      <c r="N710" s="69"/>
    </row>
    <row r="711" spans="1:14" s="68" customFormat="1" ht="15.75">
      <c r="A711" s="69"/>
      <c r="B711" s="69"/>
      <c r="C711" s="69"/>
      <c r="D711" s="69"/>
      <c r="E711" s="69"/>
      <c r="F711" s="69"/>
      <c r="G711" s="69"/>
      <c r="H711" s="69"/>
      <c r="I711" s="69"/>
      <c r="J711" s="69"/>
      <c r="K711" s="69"/>
      <c r="L711" s="69"/>
      <c r="M711" s="69"/>
      <c r="N711" s="69"/>
    </row>
    <row r="712" spans="1:14" s="68" customFormat="1" ht="15.75">
      <c r="A712" s="69"/>
      <c r="B712" s="69"/>
      <c r="C712" s="69"/>
      <c r="D712" s="69"/>
      <c r="E712" s="69"/>
      <c r="F712" s="69"/>
      <c r="G712" s="69"/>
      <c r="H712" s="69"/>
      <c r="I712" s="69"/>
      <c r="J712" s="69"/>
      <c r="K712" s="69"/>
      <c r="L712" s="69"/>
      <c r="M712" s="69"/>
      <c r="N712" s="69"/>
    </row>
    <row r="713" spans="1:14" s="68" customFormat="1" ht="15.75">
      <c r="A713" s="69"/>
      <c r="B713" s="69"/>
      <c r="C713" s="69"/>
      <c r="D713" s="69"/>
      <c r="E713" s="69"/>
      <c r="F713" s="69"/>
      <c r="G713" s="69"/>
      <c r="H713" s="69"/>
      <c r="I713" s="69"/>
      <c r="J713" s="69"/>
      <c r="K713" s="69"/>
      <c r="L713" s="69"/>
      <c r="M713" s="69"/>
      <c r="N713" s="69"/>
    </row>
    <row r="714" spans="1:14" s="68" customFormat="1" ht="15.75">
      <c r="A714" s="69"/>
      <c r="B714" s="69"/>
      <c r="C714" s="69"/>
      <c r="D714" s="69"/>
      <c r="E714" s="69"/>
      <c r="F714" s="69"/>
      <c r="G714" s="69"/>
      <c r="H714" s="69"/>
      <c r="I714" s="69"/>
      <c r="J714" s="69"/>
      <c r="K714" s="69"/>
      <c r="L714" s="69"/>
      <c r="M714" s="69"/>
      <c r="N714" s="69"/>
    </row>
    <row r="715" spans="1:14" s="68" customFormat="1" ht="15.75">
      <c r="A715" s="69"/>
      <c r="B715" s="69"/>
      <c r="C715" s="69"/>
      <c r="D715" s="69"/>
      <c r="E715" s="69"/>
      <c r="F715" s="69"/>
      <c r="G715" s="69"/>
      <c r="H715" s="69"/>
      <c r="I715" s="69"/>
      <c r="J715" s="69"/>
      <c r="K715" s="69"/>
      <c r="L715" s="69"/>
      <c r="M715" s="69"/>
      <c r="N715" s="69"/>
    </row>
    <row r="716" spans="1:14" s="68" customFormat="1" ht="15.75">
      <c r="A716" s="69"/>
      <c r="B716" s="69"/>
      <c r="C716" s="69"/>
      <c r="D716" s="69"/>
      <c r="E716" s="69"/>
      <c r="F716" s="69"/>
      <c r="G716" s="69"/>
      <c r="H716" s="69"/>
      <c r="I716" s="69"/>
      <c r="J716" s="69"/>
      <c r="K716" s="69"/>
      <c r="L716" s="69"/>
      <c r="M716" s="69"/>
      <c r="N716" s="69"/>
    </row>
    <row r="717" spans="1:14" s="68" customFormat="1" ht="15.75">
      <c r="A717" s="69"/>
      <c r="B717" s="69"/>
      <c r="C717" s="69"/>
      <c r="D717" s="69"/>
      <c r="E717" s="69"/>
      <c r="F717" s="69"/>
      <c r="G717" s="69"/>
      <c r="H717" s="69"/>
      <c r="I717" s="69"/>
      <c r="J717" s="69"/>
      <c r="K717" s="69"/>
      <c r="L717" s="69"/>
      <c r="M717" s="69"/>
      <c r="N717" s="69"/>
    </row>
    <row r="718" spans="1:14" s="68" customFormat="1" ht="15.75">
      <c r="A718" s="69"/>
      <c r="B718" s="69"/>
      <c r="C718" s="69"/>
      <c r="D718" s="69"/>
      <c r="E718" s="69"/>
      <c r="F718" s="69"/>
      <c r="G718" s="69"/>
      <c r="H718" s="69"/>
      <c r="I718" s="69"/>
      <c r="J718" s="69"/>
      <c r="K718" s="69"/>
      <c r="L718" s="69"/>
      <c r="M718" s="69"/>
      <c r="N718" s="69"/>
    </row>
    <row r="719" spans="1:14" s="68" customFormat="1" ht="15.75">
      <c r="A719" s="69"/>
      <c r="B719" s="69"/>
      <c r="C719" s="69"/>
      <c r="D719" s="69"/>
      <c r="E719" s="69"/>
      <c r="F719" s="69"/>
      <c r="G719" s="69"/>
      <c r="H719" s="69"/>
      <c r="I719" s="69"/>
      <c r="J719" s="69"/>
      <c r="K719" s="69"/>
      <c r="L719" s="69"/>
      <c r="M719" s="69"/>
      <c r="N719" s="69"/>
    </row>
    <row r="720" spans="1:14" s="68" customFormat="1" ht="15.75">
      <c r="A720" s="69"/>
      <c r="B720" s="69"/>
      <c r="C720" s="69"/>
      <c r="D720" s="69"/>
      <c r="E720" s="69"/>
      <c r="F720" s="69"/>
      <c r="G720" s="69"/>
      <c r="H720" s="69"/>
      <c r="I720" s="69"/>
      <c r="J720" s="69"/>
      <c r="K720" s="69"/>
      <c r="L720" s="69"/>
      <c r="M720" s="69"/>
      <c r="N720" s="69"/>
    </row>
    <row r="721" spans="1:14" s="68" customFormat="1" ht="15.75">
      <c r="A721" s="69"/>
      <c r="B721" s="69"/>
      <c r="C721" s="69"/>
      <c r="D721" s="69"/>
      <c r="E721" s="69"/>
      <c r="F721" s="69"/>
      <c r="G721" s="69"/>
      <c r="H721" s="69"/>
      <c r="I721" s="69"/>
      <c r="J721" s="69"/>
      <c r="K721" s="69"/>
      <c r="L721" s="69"/>
      <c r="M721" s="69"/>
      <c r="N721" s="69"/>
    </row>
    <row r="722" spans="1:14" s="68" customFormat="1" ht="15.75">
      <c r="A722" s="69"/>
      <c r="B722" s="69"/>
      <c r="C722" s="69"/>
      <c r="D722" s="69"/>
      <c r="E722" s="69"/>
      <c r="F722" s="69"/>
      <c r="G722" s="69"/>
      <c r="H722" s="69"/>
      <c r="I722" s="69"/>
      <c r="J722" s="69"/>
      <c r="K722" s="69"/>
      <c r="L722" s="69"/>
      <c r="M722" s="69"/>
      <c r="N722" s="69"/>
    </row>
    <row r="723" spans="1:14" s="68" customFormat="1" ht="15.75">
      <c r="A723" s="69"/>
      <c r="B723" s="69"/>
      <c r="C723" s="69"/>
      <c r="D723" s="69"/>
      <c r="E723" s="69"/>
      <c r="F723" s="69"/>
      <c r="G723" s="69"/>
      <c r="H723" s="69"/>
      <c r="I723" s="69"/>
      <c r="J723" s="69"/>
      <c r="K723" s="69"/>
      <c r="L723" s="69"/>
      <c r="M723" s="69"/>
      <c r="N723" s="69"/>
    </row>
    <row r="724" spans="1:14" s="68" customFormat="1" ht="15.75">
      <c r="A724" s="69"/>
      <c r="B724" s="69"/>
      <c r="C724" s="69"/>
      <c r="D724" s="69"/>
      <c r="E724" s="69"/>
      <c r="F724" s="69"/>
      <c r="G724" s="69"/>
      <c r="H724" s="69"/>
      <c r="I724" s="69"/>
      <c r="J724" s="69"/>
      <c r="K724" s="69"/>
      <c r="L724" s="69"/>
      <c r="M724" s="69"/>
      <c r="N724" s="69"/>
    </row>
    <row r="725" spans="1:14" s="68" customFormat="1" ht="15.75">
      <c r="A725" s="69"/>
      <c r="B725" s="69"/>
      <c r="C725" s="69"/>
      <c r="D725" s="69"/>
      <c r="E725" s="69"/>
      <c r="F725" s="69"/>
      <c r="G725" s="69"/>
      <c r="H725" s="69"/>
      <c r="I725" s="69"/>
      <c r="J725" s="69"/>
      <c r="K725" s="69"/>
      <c r="L725" s="69"/>
      <c r="M725" s="69"/>
      <c r="N725" s="69"/>
    </row>
    <row r="726" spans="1:14" s="68" customFormat="1" ht="15.75">
      <c r="A726" s="69"/>
      <c r="B726" s="69"/>
      <c r="C726" s="69"/>
      <c r="D726" s="69"/>
      <c r="E726" s="69"/>
      <c r="F726" s="69"/>
      <c r="G726" s="69"/>
      <c r="H726" s="69"/>
      <c r="I726" s="69"/>
      <c r="J726" s="69"/>
      <c r="K726" s="69"/>
      <c r="L726" s="69"/>
      <c r="M726" s="69"/>
      <c r="N726" s="69"/>
    </row>
    <row r="727" spans="1:14" s="68" customFormat="1" ht="15.75">
      <c r="A727" s="69"/>
      <c r="B727" s="69"/>
      <c r="C727" s="69"/>
      <c r="D727" s="69"/>
      <c r="E727" s="69"/>
      <c r="F727" s="69"/>
      <c r="G727" s="69"/>
      <c r="H727" s="69"/>
      <c r="I727" s="69"/>
      <c r="J727" s="69"/>
      <c r="K727" s="69"/>
      <c r="L727" s="69"/>
      <c r="M727" s="69"/>
      <c r="N727" s="69"/>
    </row>
    <row r="728" spans="1:14" s="68" customFormat="1" ht="15.75">
      <c r="A728" s="69"/>
      <c r="B728" s="69"/>
      <c r="C728" s="69"/>
      <c r="D728" s="69"/>
      <c r="E728" s="69"/>
      <c r="F728" s="69"/>
      <c r="G728" s="69"/>
      <c r="H728" s="69"/>
      <c r="I728" s="69"/>
      <c r="J728" s="69"/>
      <c r="K728" s="69"/>
      <c r="L728" s="69"/>
      <c r="M728" s="69"/>
      <c r="N728" s="69"/>
    </row>
    <row r="729" spans="1:14" s="68" customFormat="1" ht="15.75">
      <c r="A729" s="69"/>
      <c r="B729" s="69"/>
      <c r="C729" s="69"/>
      <c r="D729" s="69"/>
      <c r="E729" s="69"/>
      <c r="F729" s="69"/>
      <c r="G729" s="69"/>
      <c r="H729" s="69"/>
      <c r="I729" s="69"/>
      <c r="J729" s="69"/>
      <c r="K729" s="69"/>
      <c r="L729" s="69"/>
      <c r="M729" s="69"/>
      <c r="N729" s="69"/>
    </row>
    <row r="730" spans="1:14" s="68" customFormat="1" ht="15.75">
      <c r="A730" s="69"/>
      <c r="B730" s="69"/>
      <c r="C730" s="69"/>
      <c r="D730" s="69"/>
      <c r="E730" s="69"/>
      <c r="F730" s="69"/>
      <c r="G730" s="69"/>
      <c r="H730" s="69"/>
      <c r="I730" s="69"/>
      <c r="J730" s="69"/>
      <c r="K730" s="69"/>
      <c r="L730" s="69"/>
      <c r="M730" s="69"/>
      <c r="N730" s="69"/>
    </row>
    <row r="731" spans="1:14" s="68" customFormat="1" ht="15.75">
      <c r="A731" s="69"/>
      <c r="B731" s="69"/>
      <c r="C731" s="69"/>
      <c r="D731" s="69"/>
      <c r="E731" s="69"/>
      <c r="F731" s="69"/>
      <c r="G731" s="69"/>
      <c r="H731" s="69"/>
      <c r="I731" s="69"/>
      <c r="J731" s="69"/>
      <c r="K731" s="69"/>
      <c r="L731" s="69"/>
      <c r="M731" s="69"/>
      <c r="N731" s="69"/>
    </row>
    <row r="732" spans="1:14" s="68" customFormat="1" ht="15.75">
      <c r="A732" s="69"/>
      <c r="B732" s="69"/>
      <c r="C732" s="69"/>
      <c r="D732" s="69"/>
      <c r="E732" s="69"/>
      <c r="F732" s="69"/>
      <c r="G732" s="69"/>
      <c r="H732" s="69"/>
      <c r="I732" s="69"/>
      <c r="J732" s="69"/>
      <c r="K732" s="69"/>
      <c r="L732" s="69"/>
      <c r="M732" s="69"/>
      <c r="N732" s="69"/>
    </row>
    <row r="733" spans="1:14" s="68" customFormat="1" ht="15.75">
      <c r="A733" s="69"/>
      <c r="B733" s="69"/>
      <c r="C733" s="69"/>
      <c r="D733" s="69"/>
      <c r="E733" s="69"/>
      <c r="F733" s="69"/>
      <c r="G733" s="69"/>
      <c r="H733" s="69"/>
      <c r="I733" s="69"/>
      <c r="J733" s="69"/>
      <c r="K733" s="69"/>
      <c r="L733" s="69"/>
      <c r="M733" s="69"/>
      <c r="N733" s="69"/>
    </row>
    <row r="734" spans="1:14" s="68" customFormat="1" ht="15.75">
      <c r="A734" s="69"/>
      <c r="B734" s="69"/>
      <c r="C734" s="69"/>
      <c r="D734" s="69"/>
      <c r="E734" s="69"/>
      <c r="F734" s="69"/>
      <c r="G734" s="69"/>
      <c r="H734" s="69"/>
      <c r="I734" s="69"/>
      <c r="J734" s="69"/>
      <c r="K734" s="69"/>
      <c r="L734" s="69"/>
      <c r="M734" s="69"/>
      <c r="N734" s="69"/>
    </row>
    <row r="735" spans="1:14" s="68" customFormat="1" ht="15.75">
      <c r="A735" s="69"/>
      <c r="B735" s="69"/>
      <c r="C735" s="69"/>
      <c r="D735" s="69"/>
      <c r="E735" s="69"/>
      <c r="F735" s="69"/>
      <c r="G735" s="69"/>
      <c r="H735" s="69"/>
      <c r="I735" s="69"/>
      <c r="J735" s="69"/>
      <c r="K735" s="69"/>
      <c r="L735" s="69"/>
      <c r="M735" s="69"/>
      <c r="N735" s="69"/>
    </row>
    <row r="736" spans="1:14" s="68" customFormat="1" ht="15.75">
      <c r="A736" s="69"/>
      <c r="B736" s="69"/>
      <c r="C736" s="69"/>
      <c r="D736" s="69"/>
      <c r="E736" s="69"/>
      <c r="F736" s="69"/>
      <c r="G736" s="69"/>
      <c r="H736" s="69"/>
      <c r="I736" s="69"/>
      <c r="J736" s="69"/>
      <c r="K736" s="69"/>
      <c r="L736" s="69"/>
      <c r="M736" s="69"/>
      <c r="N736" s="69"/>
    </row>
    <row r="737" spans="1:14" s="68" customFormat="1" ht="15.75">
      <c r="A737" s="69"/>
      <c r="B737" s="69"/>
      <c r="C737" s="69"/>
      <c r="D737" s="69"/>
      <c r="E737" s="69"/>
      <c r="F737" s="69"/>
      <c r="G737" s="69"/>
      <c r="H737" s="69"/>
      <c r="I737" s="69"/>
      <c r="J737" s="69"/>
      <c r="K737" s="69"/>
      <c r="L737" s="69"/>
      <c r="M737" s="69"/>
      <c r="N737" s="69"/>
    </row>
    <row r="738" spans="1:14" s="68" customFormat="1" ht="15.75">
      <c r="A738" s="69"/>
      <c r="B738" s="69"/>
      <c r="C738" s="69"/>
      <c r="D738" s="69"/>
      <c r="E738" s="69"/>
      <c r="F738" s="69"/>
      <c r="G738" s="69"/>
      <c r="H738" s="69"/>
      <c r="I738" s="69"/>
      <c r="J738" s="69"/>
      <c r="K738" s="69"/>
      <c r="L738" s="69"/>
      <c r="M738" s="69"/>
      <c r="N738" s="69"/>
    </row>
    <row r="739" spans="1:14" s="68" customFormat="1" ht="15.75">
      <c r="A739" s="69"/>
      <c r="B739" s="69"/>
      <c r="C739" s="69"/>
      <c r="D739" s="69"/>
      <c r="E739" s="69"/>
      <c r="F739" s="69"/>
      <c r="G739" s="69"/>
      <c r="H739" s="69"/>
      <c r="I739" s="69"/>
      <c r="J739" s="69"/>
      <c r="K739" s="69"/>
      <c r="L739" s="69"/>
      <c r="M739" s="69"/>
      <c r="N739" s="69"/>
    </row>
    <row r="740" spans="1:14" s="68" customFormat="1" ht="15.75">
      <c r="A740" s="69"/>
      <c r="B740" s="69"/>
      <c r="C740" s="69"/>
      <c r="D740" s="69"/>
      <c r="E740" s="69"/>
      <c r="F740" s="69"/>
      <c r="G740" s="69"/>
      <c r="H740" s="69"/>
      <c r="I740" s="69"/>
      <c r="J740" s="69"/>
      <c r="K740" s="69"/>
      <c r="L740" s="69"/>
      <c r="M740" s="69"/>
      <c r="N740" s="69"/>
    </row>
    <row r="741" spans="1:14" s="68" customFormat="1" ht="15.75">
      <c r="A741" s="69"/>
      <c r="B741" s="69"/>
      <c r="C741" s="69"/>
      <c r="D741" s="69"/>
      <c r="E741" s="69"/>
      <c r="F741" s="69"/>
      <c r="G741" s="69"/>
      <c r="H741" s="69"/>
      <c r="I741" s="69"/>
      <c r="J741" s="69"/>
      <c r="K741" s="69"/>
      <c r="L741" s="69"/>
      <c r="M741" s="69"/>
      <c r="N741" s="69"/>
    </row>
    <row r="742" spans="1:14" s="68" customFormat="1" ht="15.75">
      <c r="A742" s="69"/>
      <c r="B742" s="69"/>
      <c r="C742" s="69"/>
      <c r="D742" s="69"/>
      <c r="E742" s="69"/>
      <c r="F742" s="69"/>
      <c r="G742" s="69"/>
      <c r="H742" s="69"/>
      <c r="I742" s="69"/>
      <c r="J742" s="69"/>
      <c r="K742" s="69"/>
      <c r="L742" s="69"/>
      <c r="M742" s="69"/>
      <c r="N742" s="69"/>
    </row>
    <row r="743" spans="1:14" s="68" customFormat="1" ht="15.75">
      <c r="A743" s="69"/>
      <c r="B743" s="69"/>
      <c r="C743" s="69"/>
      <c r="D743" s="69"/>
      <c r="E743" s="69"/>
      <c r="F743" s="69"/>
      <c r="G743" s="69"/>
      <c r="H743" s="69"/>
      <c r="I743" s="69"/>
      <c r="J743" s="69"/>
      <c r="K743" s="69"/>
      <c r="L743" s="69"/>
      <c r="M743" s="69"/>
      <c r="N743" s="69"/>
    </row>
    <row r="744" spans="1:14" s="68" customFormat="1" ht="15.75">
      <c r="A744" s="69"/>
      <c r="B744" s="69"/>
      <c r="C744" s="69"/>
      <c r="D744" s="69"/>
      <c r="E744" s="69"/>
      <c r="F744" s="69"/>
      <c r="G744" s="69"/>
      <c r="H744" s="69"/>
      <c r="I744" s="69"/>
      <c r="J744" s="69"/>
      <c r="K744" s="69"/>
      <c r="L744" s="69"/>
      <c r="M744" s="69"/>
      <c r="N744" s="69"/>
    </row>
    <row r="745" spans="1:14" s="68" customFormat="1" ht="15.75">
      <c r="A745" s="69"/>
      <c r="B745" s="69"/>
      <c r="C745" s="69"/>
      <c r="D745" s="69"/>
      <c r="E745" s="69"/>
      <c r="F745" s="69"/>
      <c r="G745" s="69"/>
      <c r="H745" s="69"/>
      <c r="I745" s="69"/>
      <c r="J745" s="69"/>
      <c r="K745" s="69"/>
      <c r="L745" s="69"/>
      <c r="M745" s="69"/>
      <c r="N745" s="69"/>
    </row>
    <row r="746" spans="1:14" s="68" customFormat="1" ht="15.75">
      <c r="A746" s="69"/>
      <c r="B746" s="69"/>
      <c r="C746" s="69"/>
      <c r="D746" s="69"/>
      <c r="E746" s="69"/>
      <c r="F746" s="69"/>
      <c r="G746" s="69"/>
      <c r="H746" s="69"/>
      <c r="I746" s="69"/>
      <c r="J746" s="69"/>
      <c r="K746" s="69"/>
      <c r="L746" s="69"/>
      <c r="M746" s="69"/>
      <c r="N746" s="69"/>
    </row>
    <row r="747" spans="1:14" s="68" customFormat="1" ht="15.75">
      <c r="A747" s="69"/>
      <c r="B747" s="69"/>
      <c r="C747" s="69"/>
      <c r="D747" s="69"/>
      <c r="E747" s="69"/>
      <c r="F747" s="69"/>
      <c r="G747" s="69"/>
      <c r="H747" s="69"/>
      <c r="I747" s="69"/>
      <c r="J747" s="69"/>
      <c r="K747" s="69"/>
      <c r="L747" s="69"/>
      <c r="M747" s="69"/>
      <c r="N747" s="69"/>
    </row>
    <row r="748" spans="1:14" s="68" customFormat="1" ht="15.75">
      <c r="A748" s="69"/>
      <c r="B748" s="69"/>
      <c r="C748" s="69"/>
      <c r="D748" s="69"/>
      <c r="E748" s="69"/>
      <c r="F748" s="69"/>
      <c r="G748" s="69"/>
      <c r="H748" s="69"/>
      <c r="I748" s="69"/>
      <c r="J748" s="69"/>
      <c r="K748" s="69"/>
      <c r="L748" s="69"/>
      <c r="M748" s="69"/>
      <c r="N748" s="69"/>
    </row>
    <row r="749" spans="1:14" s="68" customFormat="1" ht="15.75">
      <c r="A749" s="69"/>
      <c r="B749" s="69"/>
      <c r="C749" s="69"/>
      <c r="D749" s="69"/>
      <c r="E749" s="69"/>
      <c r="F749" s="69"/>
      <c r="G749" s="69"/>
      <c r="H749" s="69"/>
      <c r="I749" s="69"/>
      <c r="J749" s="69"/>
      <c r="K749" s="69"/>
      <c r="L749" s="69"/>
      <c r="M749" s="69"/>
      <c r="N749" s="69"/>
    </row>
    <row r="750" spans="1:14" s="68" customFormat="1" ht="15.75">
      <c r="A750" s="69"/>
      <c r="B750" s="69"/>
      <c r="C750" s="69"/>
      <c r="D750" s="69"/>
      <c r="E750" s="69"/>
      <c r="F750" s="69"/>
      <c r="G750" s="69"/>
      <c r="H750" s="69"/>
      <c r="I750" s="69"/>
      <c r="J750" s="69"/>
      <c r="K750" s="69"/>
      <c r="L750" s="69"/>
      <c r="M750" s="69"/>
      <c r="N750" s="69"/>
    </row>
    <row r="751" spans="1:14" s="68" customFormat="1" ht="15.75">
      <c r="A751" s="69"/>
      <c r="B751" s="69"/>
      <c r="C751" s="69"/>
      <c r="D751" s="69"/>
      <c r="E751" s="69"/>
      <c r="F751" s="69"/>
      <c r="G751" s="69"/>
      <c r="H751" s="69"/>
      <c r="I751" s="69"/>
      <c r="J751" s="69"/>
      <c r="K751" s="69"/>
      <c r="L751" s="69"/>
      <c r="M751" s="69"/>
      <c r="N751" s="69"/>
    </row>
    <row r="752" spans="1:14" s="68" customFormat="1" ht="15.75">
      <c r="A752" s="69"/>
      <c r="B752" s="69"/>
      <c r="C752" s="69"/>
      <c r="D752" s="69"/>
      <c r="E752" s="69"/>
      <c r="F752" s="69"/>
      <c r="G752" s="69"/>
      <c r="H752" s="69"/>
      <c r="I752" s="69"/>
      <c r="J752" s="69"/>
      <c r="K752" s="69"/>
      <c r="L752" s="69"/>
      <c r="M752" s="69"/>
      <c r="N752" s="69"/>
    </row>
    <row r="753" spans="1:14" s="68" customFormat="1" ht="15.75">
      <c r="A753" s="69"/>
      <c r="B753" s="69"/>
      <c r="C753" s="69"/>
      <c r="D753" s="69"/>
      <c r="E753" s="69"/>
      <c r="F753" s="69"/>
      <c r="G753" s="69"/>
      <c r="H753" s="69"/>
      <c r="I753" s="69"/>
      <c r="J753" s="69"/>
      <c r="K753" s="69"/>
      <c r="L753" s="69"/>
      <c r="M753" s="69"/>
      <c r="N753" s="69"/>
    </row>
    <row r="754" spans="1:14" s="68" customFormat="1" ht="15.75">
      <c r="A754" s="69"/>
      <c r="B754" s="69"/>
      <c r="C754" s="69"/>
      <c r="D754" s="69"/>
      <c r="E754" s="69"/>
      <c r="F754" s="69"/>
      <c r="G754" s="69"/>
      <c r="H754" s="69"/>
      <c r="I754" s="69"/>
      <c r="J754" s="69"/>
      <c r="K754" s="69"/>
      <c r="L754" s="69"/>
      <c r="M754" s="69"/>
      <c r="N754" s="69"/>
    </row>
    <row r="755" spans="1:14" s="68" customFormat="1" ht="15.75">
      <c r="A755" s="69"/>
      <c r="B755" s="69"/>
      <c r="C755" s="69"/>
      <c r="D755" s="69"/>
      <c r="E755" s="69"/>
      <c r="F755" s="69"/>
      <c r="G755" s="69"/>
      <c r="H755" s="69"/>
      <c r="I755" s="69"/>
      <c r="J755" s="69"/>
      <c r="K755" s="69"/>
      <c r="L755" s="69"/>
      <c r="M755" s="69"/>
      <c r="N755" s="69"/>
    </row>
    <row r="756" spans="1:14" s="68" customFormat="1" ht="15.75">
      <c r="A756" s="69"/>
      <c r="B756" s="69"/>
      <c r="C756" s="69"/>
      <c r="D756" s="69"/>
      <c r="E756" s="69"/>
      <c r="F756" s="69"/>
      <c r="G756" s="69"/>
      <c r="H756" s="69"/>
      <c r="I756" s="69"/>
      <c r="J756" s="69"/>
      <c r="K756" s="69"/>
      <c r="L756" s="69"/>
      <c r="M756" s="69"/>
      <c r="N756" s="69"/>
    </row>
    <row r="757" spans="1:14" s="68" customFormat="1" ht="15.75">
      <c r="A757" s="69"/>
      <c r="B757" s="69"/>
      <c r="C757" s="69"/>
      <c r="D757" s="69"/>
      <c r="E757" s="69"/>
      <c r="F757" s="69"/>
      <c r="G757" s="69"/>
      <c r="H757" s="69"/>
      <c r="I757" s="69"/>
      <c r="J757" s="69"/>
      <c r="K757" s="69"/>
      <c r="L757" s="69"/>
      <c r="M757" s="69"/>
      <c r="N757" s="69"/>
    </row>
    <row r="758" spans="1:14" s="68" customFormat="1" ht="15.75">
      <c r="A758" s="69"/>
      <c r="B758" s="69"/>
      <c r="C758" s="69"/>
      <c r="D758" s="69"/>
      <c r="E758" s="69"/>
      <c r="F758" s="69"/>
      <c r="G758" s="69"/>
      <c r="H758" s="69"/>
      <c r="I758" s="69"/>
      <c r="J758" s="69"/>
      <c r="K758" s="69"/>
      <c r="L758" s="69"/>
      <c r="M758" s="69"/>
      <c r="N758" s="69"/>
    </row>
    <row r="759" spans="1:14" s="68" customFormat="1" ht="15.75">
      <c r="A759" s="69"/>
      <c r="B759" s="69"/>
      <c r="C759" s="69"/>
      <c r="D759" s="69"/>
      <c r="E759" s="69"/>
      <c r="F759" s="69"/>
      <c r="G759" s="69"/>
      <c r="H759" s="69"/>
      <c r="I759" s="69"/>
      <c r="J759" s="69"/>
      <c r="K759" s="69"/>
      <c r="L759" s="69"/>
      <c r="M759" s="69"/>
      <c r="N759" s="69"/>
    </row>
    <row r="760" spans="1:14" s="68" customFormat="1" ht="15.75">
      <c r="A760" s="69"/>
      <c r="B760" s="69"/>
      <c r="C760" s="69"/>
      <c r="D760" s="69"/>
      <c r="E760" s="69"/>
      <c r="F760" s="69"/>
      <c r="G760" s="69"/>
      <c r="H760" s="69"/>
      <c r="I760" s="69"/>
      <c r="J760" s="69"/>
      <c r="K760" s="69"/>
      <c r="L760" s="69"/>
      <c r="M760" s="69"/>
      <c r="N760" s="69"/>
    </row>
    <row r="761" spans="1:14" s="68" customFormat="1" ht="15.75">
      <c r="A761" s="69"/>
      <c r="B761" s="69"/>
      <c r="C761" s="69"/>
      <c r="D761" s="69"/>
      <c r="E761" s="69"/>
      <c r="F761" s="69"/>
      <c r="G761" s="69"/>
      <c r="H761" s="69"/>
      <c r="I761" s="69"/>
      <c r="J761" s="69"/>
      <c r="K761" s="69"/>
      <c r="L761" s="69"/>
      <c r="M761" s="69"/>
      <c r="N761" s="69"/>
    </row>
    <row r="762" spans="1:14" s="68" customFormat="1" ht="15.75">
      <c r="A762" s="69"/>
      <c r="B762" s="69"/>
      <c r="C762" s="69"/>
      <c r="D762" s="69"/>
      <c r="E762" s="69"/>
      <c r="F762" s="69"/>
      <c r="G762" s="69"/>
      <c r="H762" s="69"/>
      <c r="I762" s="69"/>
      <c r="J762" s="69"/>
      <c r="K762" s="69"/>
      <c r="L762" s="69"/>
      <c r="M762" s="69"/>
      <c r="N762" s="69"/>
    </row>
    <row r="763" spans="1:14" s="68" customFormat="1" ht="15.75">
      <c r="A763" s="69"/>
      <c r="B763" s="69"/>
      <c r="C763" s="69"/>
      <c r="D763" s="69"/>
      <c r="E763" s="69"/>
      <c r="F763" s="69"/>
      <c r="G763" s="69"/>
      <c r="H763" s="69"/>
      <c r="I763" s="69"/>
      <c r="J763" s="69"/>
      <c r="K763" s="69"/>
      <c r="L763" s="69"/>
      <c r="M763" s="69"/>
      <c r="N763" s="69"/>
    </row>
    <row r="764" spans="1:14" s="68" customFormat="1" ht="15.75">
      <c r="A764" s="69"/>
      <c r="B764" s="69"/>
      <c r="C764" s="69"/>
      <c r="D764" s="69"/>
      <c r="E764" s="69"/>
      <c r="F764" s="69"/>
      <c r="G764" s="69"/>
      <c r="H764" s="69"/>
      <c r="I764" s="69"/>
      <c r="J764" s="69"/>
      <c r="K764" s="69"/>
      <c r="L764" s="69"/>
      <c r="M764" s="69"/>
      <c r="N764" s="69"/>
    </row>
    <row r="765" spans="1:14" s="68" customFormat="1" ht="15.75">
      <c r="A765" s="69"/>
      <c r="B765" s="69"/>
      <c r="C765" s="69"/>
      <c r="D765" s="69"/>
      <c r="E765" s="69"/>
      <c r="F765" s="69"/>
      <c r="G765" s="69"/>
      <c r="H765" s="69"/>
      <c r="I765" s="69"/>
      <c r="J765" s="69"/>
      <c r="K765" s="69"/>
      <c r="L765" s="69"/>
      <c r="M765" s="69"/>
      <c r="N765" s="69"/>
    </row>
    <row r="766" spans="1:14" s="68" customFormat="1" ht="15.75">
      <c r="A766" s="69"/>
      <c r="B766" s="69"/>
      <c r="C766" s="69"/>
      <c r="D766" s="69"/>
      <c r="E766" s="69"/>
      <c r="F766" s="69"/>
      <c r="G766" s="69"/>
      <c r="H766" s="69"/>
      <c r="I766" s="69"/>
      <c r="J766" s="69"/>
      <c r="K766" s="69"/>
      <c r="L766" s="69"/>
      <c r="M766" s="69"/>
      <c r="N766" s="69"/>
    </row>
    <row r="767" spans="1:14" s="68" customFormat="1" ht="15.75">
      <c r="A767" s="69"/>
      <c r="B767" s="69"/>
      <c r="C767" s="69"/>
      <c r="D767" s="69"/>
      <c r="E767" s="69"/>
      <c r="F767" s="69"/>
      <c r="G767" s="69"/>
      <c r="H767" s="69"/>
      <c r="I767" s="69"/>
      <c r="J767" s="69"/>
      <c r="K767" s="69"/>
      <c r="L767" s="69"/>
      <c r="M767" s="69"/>
      <c r="N767" s="69"/>
    </row>
    <row r="768" spans="1:14" s="68" customFormat="1" ht="15.75">
      <c r="A768" s="69"/>
      <c r="B768" s="69"/>
      <c r="C768" s="69"/>
      <c r="D768" s="69"/>
      <c r="E768" s="69"/>
      <c r="F768" s="69"/>
      <c r="G768" s="69"/>
      <c r="H768" s="69"/>
      <c r="I768" s="69"/>
      <c r="J768" s="69"/>
      <c r="K768" s="69"/>
      <c r="L768" s="69"/>
      <c r="M768" s="69"/>
      <c r="N768" s="69"/>
    </row>
    <row r="769" spans="1:14" s="68" customFormat="1" ht="15.75">
      <c r="A769" s="69"/>
      <c r="B769" s="69"/>
      <c r="C769" s="69"/>
      <c r="D769" s="69"/>
      <c r="E769" s="69"/>
      <c r="F769" s="69"/>
      <c r="G769" s="69"/>
      <c r="H769" s="69"/>
      <c r="I769" s="69"/>
      <c r="J769" s="69"/>
      <c r="K769" s="69"/>
      <c r="L769" s="69"/>
      <c r="M769" s="69"/>
      <c r="N769" s="69"/>
    </row>
    <row r="770" spans="1:14" s="68" customFormat="1" ht="15.75">
      <c r="A770" s="69"/>
      <c r="B770" s="69"/>
      <c r="C770" s="69"/>
      <c r="D770" s="69"/>
      <c r="E770" s="69"/>
      <c r="F770" s="69"/>
      <c r="G770" s="69"/>
      <c r="H770" s="69"/>
      <c r="I770" s="69"/>
      <c r="J770" s="69"/>
      <c r="K770" s="69"/>
      <c r="L770" s="69"/>
      <c r="M770" s="69"/>
      <c r="N770" s="69"/>
    </row>
    <row r="771" spans="1:14" s="68" customFormat="1" ht="15.75">
      <c r="A771" s="69"/>
      <c r="B771" s="69"/>
      <c r="C771" s="69"/>
      <c r="D771" s="69"/>
      <c r="E771" s="69"/>
      <c r="F771" s="69"/>
      <c r="G771" s="69"/>
      <c r="H771" s="69"/>
      <c r="I771" s="69"/>
      <c r="J771" s="69"/>
      <c r="K771" s="69"/>
      <c r="L771" s="69"/>
      <c r="M771" s="69"/>
      <c r="N771" s="69"/>
    </row>
    <row r="772" spans="1:14" s="68" customFormat="1" ht="15.75">
      <c r="A772" s="69"/>
      <c r="B772" s="69"/>
      <c r="C772" s="69"/>
      <c r="D772" s="69"/>
      <c r="E772" s="69"/>
      <c r="F772" s="69"/>
      <c r="G772" s="69"/>
      <c r="H772" s="69"/>
      <c r="I772" s="69"/>
      <c r="J772" s="69"/>
      <c r="K772" s="69"/>
      <c r="L772" s="69"/>
      <c r="M772" s="69"/>
      <c r="N772" s="69"/>
    </row>
    <row r="773" spans="1:14" s="68" customFormat="1" ht="15.75">
      <c r="A773" s="69"/>
      <c r="B773" s="69"/>
      <c r="C773" s="69"/>
      <c r="D773" s="69"/>
      <c r="E773" s="69"/>
      <c r="F773" s="69"/>
      <c r="G773" s="69"/>
      <c r="H773" s="69"/>
      <c r="I773" s="69"/>
      <c r="J773" s="69"/>
      <c r="K773" s="69"/>
      <c r="L773" s="69"/>
      <c r="M773" s="69"/>
      <c r="N773" s="69"/>
    </row>
    <row r="774" spans="1:14" s="68" customFormat="1" ht="15.75">
      <c r="A774" s="69"/>
      <c r="B774" s="69"/>
      <c r="C774" s="69"/>
      <c r="D774" s="69"/>
      <c r="E774" s="69"/>
      <c r="F774" s="69"/>
      <c r="G774" s="69"/>
      <c r="H774" s="69"/>
      <c r="I774" s="69"/>
      <c r="J774" s="69"/>
      <c r="K774" s="69"/>
      <c r="L774" s="69"/>
      <c r="M774" s="69"/>
      <c r="N774" s="69"/>
    </row>
    <row r="775" spans="1:14" s="68" customFormat="1" ht="15.75">
      <c r="A775" s="69"/>
      <c r="B775" s="69"/>
      <c r="C775" s="69"/>
      <c r="D775" s="69"/>
      <c r="E775" s="69"/>
      <c r="F775" s="69"/>
      <c r="G775" s="69"/>
      <c r="H775" s="69"/>
      <c r="I775" s="69"/>
      <c r="J775" s="69"/>
      <c r="K775" s="69"/>
      <c r="L775" s="69"/>
      <c r="M775" s="69"/>
      <c r="N775" s="69"/>
    </row>
    <row r="776" spans="1:14" s="68" customFormat="1" ht="15.75">
      <c r="A776" s="69"/>
      <c r="B776" s="69"/>
      <c r="C776" s="69"/>
      <c r="D776" s="69"/>
      <c r="E776" s="69"/>
      <c r="F776" s="69"/>
      <c r="G776" s="69"/>
      <c r="H776" s="69"/>
      <c r="I776" s="69"/>
      <c r="J776" s="69"/>
      <c r="K776" s="69"/>
      <c r="L776" s="69"/>
      <c r="M776" s="69"/>
      <c r="N776" s="69"/>
    </row>
    <row r="777" spans="1:14" s="68" customFormat="1" ht="15.75">
      <c r="A777" s="69"/>
      <c r="B777" s="69"/>
      <c r="C777" s="69"/>
      <c r="D777" s="69"/>
      <c r="E777" s="69"/>
      <c r="F777" s="69"/>
      <c r="G777" s="69"/>
      <c r="H777" s="69"/>
      <c r="I777" s="69"/>
      <c r="J777" s="69"/>
      <c r="K777" s="69"/>
      <c r="L777" s="69"/>
      <c r="M777" s="69"/>
      <c r="N777" s="69"/>
    </row>
    <row r="778" spans="1:14" s="68" customFormat="1" ht="15.75">
      <c r="A778" s="69"/>
      <c r="B778" s="69"/>
      <c r="C778" s="69"/>
      <c r="D778" s="69"/>
      <c r="E778" s="69"/>
      <c r="F778" s="69"/>
      <c r="G778" s="69"/>
      <c r="H778" s="69"/>
      <c r="I778" s="69"/>
      <c r="J778" s="69"/>
      <c r="K778" s="69"/>
      <c r="L778" s="69"/>
      <c r="M778" s="69"/>
      <c r="N778" s="69"/>
    </row>
    <row r="779" spans="1:14" s="68" customFormat="1" ht="15.75">
      <c r="A779" s="69"/>
      <c r="B779" s="69"/>
      <c r="C779" s="69"/>
      <c r="D779" s="69"/>
      <c r="E779" s="69"/>
      <c r="F779" s="69"/>
      <c r="G779" s="69"/>
      <c r="H779" s="69"/>
      <c r="I779" s="69"/>
      <c r="J779" s="69"/>
      <c r="K779" s="69"/>
      <c r="L779" s="69"/>
      <c r="M779" s="69"/>
      <c r="N779" s="69"/>
    </row>
    <row r="780" spans="1:14" s="68" customFormat="1" ht="15.75">
      <c r="A780" s="69"/>
      <c r="B780" s="69"/>
      <c r="C780" s="69"/>
      <c r="D780" s="69"/>
      <c r="E780" s="69"/>
      <c r="F780" s="69"/>
      <c r="G780" s="69"/>
      <c r="H780" s="69"/>
      <c r="I780" s="69"/>
      <c r="J780" s="69"/>
      <c r="K780" s="69"/>
      <c r="L780" s="69"/>
      <c r="M780" s="69"/>
      <c r="N780" s="69"/>
    </row>
    <row r="781" spans="1:14" s="68" customFormat="1" ht="15.75">
      <c r="A781" s="69"/>
      <c r="B781" s="69"/>
      <c r="C781" s="69"/>
      <c r="D781" s="69"/>
      <c r="E781" s="69"/>
      <c r="F781" s="69"/>
      <c r="G781" s="69"/>
      <c r="H781" s="69"/>
      <c r="I781" s="69"/>
      <c r="J781" s="69"/>
      <c r="K781" s="69"/>
      <c r="L781" s="69"/>
      <c r="M781" s="69"/>
      <c r="N781" s="69"/>
    </row>
    <row r="782" spans="1:14" s="68" customFormat="1" ht="15.75">
      <c r="A782" s="69"/>
      <c r="B782" s="69"/>
      <c r="C782" s="69"/>
      <c r="D782" s="69"/>
      <c r="E782" s="69"/>
      <c r="F782" s="69"/>
      <c r="G782" s="69"/>
      <c r="H782" s="69"/>
      <c r="I782" s="69"/>
      <c r="J782" s="69"/>
      <c r="K782" s="69"/>
      <c r="L782" s="69"/>
      <c r="M782" s="69"/>
      <c r="N782" s="69"/>
    </row>
    <row r="783" spans="1:14" s="68" customFormat="1" ht="15.75">
      <c r="A783" s="69"/>
      <c r="B783" s="69"/>
      <c r="C783" s="69"/>
      <c r="D783" s="69"/>
      <c r="E783" s="69"/>
      <c r="F783" s="69"/>
      <c r="G783" s="69"/>
      <c r="H783" s="69"/>
      <c r="I783" s="69"/>
      <c r="J783" s="69"/>
      <c r="K783" s="69"/>
      <c r="L783" s="69"/>
      <c r="M783" s="69"/>
      <c r="N783" s="69"/>
    </row>
    <row r="784" spans="1:14" s="68" customFormat="1" ht="15.75">
      <c r="A784" s="69"/>
      <c r="B784" s="69"/>
      <c r="C784" s="69"/>
      <c r="D784" s="69"/>
      <c r="E784" s="69"/>
      <c r="F784" s="69"/>
      <c r="G784" s="69"/>
      <c r="H784" s="69"/>
      <c r="I784" s="69"/>
      <c r="J784" s="69"/>
      <c r="K784" s="69"/>
      <c r="L784" s="69"/>
      <c r="M784" s="69"/>
      <c r="N784" s="69"/>
    </row>
    <row r="785" spans="1:14" s="68" customFormat="1" ht="15.75">
      <c r="A785" s="69"/>
      <c r="B785" s="69"/>
      <c r="C785" s="69"/>
      <c r="D785" s="69"/>
      <c r="E785" s="69"/>
      <c r="F785" s="69"/>
      <c r="G785" s="69"/>
      <c r="H785" s="69"/>
      <c r="I785" s="69"/>
      <c r="J785" s="69"/>
      <c r="K785" s="69"/>
      <c r="L785" s="69"/>
      <c r="M785" s="69"/>
      <c r="N785" s="69"/>
    </row>
    <row r="786" spans="1:14" s="68" customFormat="1" ht="15.75">
      <c r="A786" s="69"/>
      <c r="B786" s="69"/>
      <c r="C786" s="69"/>
      <c r="D786" s="69"/>
      <c r="E786" s="69"/>
      <c r="F786" s="69"/>
      <c r="G786" s="69"/>
      <c r="H786" s="69"/>
      <c r="I786" s="69"/>
      <c r="J786" s="69"/>
      <c r="K786" s="69"/>
      <c r="L786" s="69"/>
      <c r="M786" s="69"/>
      <c r="N786" s="69"/>
    </row>
    <row r="787" spans="1:14" s="68" customFormat="1" ht="15.75">
      <c r="A787" s="69"/>
      <c r="B787" s="69"/>
      <c r="C787" s="69"/>
      <c r="D787" s="69"/>
      <c r="E787" s="69"/>
      <c r="F787" s="69"/>
      <c r="G787" s="69"/>
      <c r="H787" s="69"/>
      <c r="I787" s="69"/>
      <c r="J787" s="69"/>
      <c r="K787" s="69"/>
      <c r="L787" s="69"/>
      <c r="M787" s="69"/>
      <c r="N787" s="69"/>
    </row>
    <row r="788" spans="1:14" s="68" customFormat="1" ht="15.75">
      <c r="A788" s="69"/>
      <c r="B788" s="69"/>
      <c r="C788" s="69"/>
      <c r="D788" s="69"/>
      <c r="E788" s="69"/>
      <c r="F788" s="69"/>
      <c r="G788" s="69"/>
      <c r="H788" s="69"/>
      <c r="I788" s="69"/>
      <c r="J788" s="69"/>
      <c r="K788" s="69"/>
      <c r="L788" s="69"/>
      <c r="M788" s="69"/>
      <c r="N788" s="69"/>
    </row>
    <row r="789" spans="1:14" s="68" customFormat="1" ht="15.75">
      <c r="A789" s="69"/>
      <c r="B789" s="69"/>
      <c r="C789" s="69"/>
      <c r="D789" s="69"/>
      <c r="E789" s="69"/>
      <c r="F789" s="69"/>
      <c r="G789" s="69"/>
      <c r="H789" s="69"/>
      <c r="I789" s="69"/>
      <c r="J789" s="69"/>
      <c r="K789" s="69"/>
      <c r="L789" s="69"/>
      <c r="M789" s="69"/>
      <c r="N789" s="69"/>
    </row>
    <row r="790" spans="1:14" s="68" customFormat="1" ht="15.75">
      <c r="A790" s="69"/>
      <c r="B790" s="69"/>
      <c r="C790" s="69"/>
      <c r="D790" s="69"/>
      <c r="E790" s="69"/>
      <c r="F790" s="69"/>
      <c r="G790" s="69"/>
      <c r="H790" s="69"/>
      <c r="I790" s="69"/>
      <c r="J790" s="69"/>
      <c r="K790" s="69"/>
      <c r="L790" s="69"/>
      <c r="M790" s="69"/>
      <c r="N790" s="69"/>
    </row>
    <row r="791" spans="1:14" s="68" customFormat="1" ht="15.75">
      <c r="A791" s="69"/>
      <c r="B791" s="69"/>
      <c r="C791" s="69"/>
      <c r="D791" s="69"/>
      <c r="E791" s="69"/>
      <c r="F791" s="69"/>
      <c r="G791" s="69"/>
      <c r="H791" s="69"/>
      <c r="I791" s="69"/>
      <c r="J791" s="69"/>
      <c r="K791" s="69"/>
      <c r="L791" s="69"/>
      <c r="M791" s="69"/>
      <c r="N791" s="69"/>
    </row>
    <row r="792" spans="1:14" s="68" customFormat="1" ht="15.75">
      <c r="A792" s="69"/>
      <c r="B792" s="69"/>
      <c r="C792" s="69"/>
      <c r="D792" s="69"/>
      <c r="E792" s="69"/>
      <c r="F792" s="69"/>
      <c r="G792" s="69"/>
      <c r="H792" s="69"/>
      <c r="I792" s="69"/>
      <c r="J792" s="69"/>
      <c r="K792" s="69"/>
      <c r="L792" s="69"/>
      <c r="M792" s="69"/>
      <c r="N792" s="69"/>
    </row>
    <row r="793" spans="1:14" s="68" customFormat="1" ht="15.75">
      <c r="A793" s="69"/>
      <c r="B793" s="69"/>
      <c r="C793" s="69"/>
      <c r="D793" s="69"/>
      <c r="E793" s="69"/>
      <c r="F793" s="69"/>
      <c r="G793" s="69"/>
      <c r="H793" s="69"/>
      <c r="I793" s="69"/>
      <c r="J793" s="69"/>
      <c r="K793" s="69"/>
      <c r="L793" s="69"/>
      <c r="M793" s="69"/>
      <c r="N793" s="69"/>
    </row>
    <row r="794" spans="1:14" s="68" customFormat="1" ht="15.75">
      <c r="A794" s="69"/>
      <c r="B794" s="69"/>
      <c r="C794" s="69"/>
      <c r="D794" s="69"/>
      <c r="E794" s="69"/>
      <c r="F794" s="69"/>
      <c r="G794" s="69"/>
      <c r="H794" s="69"/>
      <c r="I794" s="69"/>
      <c r="J794" s="69"/>
      <c r="K794" s="69"/>
      <c r="L794" s="69"/>
      <c r="M794" s="69"/>
      <c r="N794" s="69"/>
    </row>
    <row r="795" spans="1:14" s="68" customFormat="1" ht="15.75">
      <c r="A795" s="69"/>
      <c r="B795" s="69"/>
      <c r="C795" s="69"/>
      <c r="D795" s="69"/>
      <c r="E795" s="69"/>
      <c r="F795" s="69"/>
      <c r="G795" s="69"/>
      <c r="H795" s="69"/>
      <c r="I795" s="69"/>
      <c r="J795" s="69"/>
      <c r="K795" s="69"/>
      <c r="L795" s="69"/>
      <c r="M795" s="69"/>
      <c r="N795" s="69"/>
    </row>
    <row r="796" spans="1:14" s="68" customFormat="1" ht="15.75">
      <c r="A796" s="69"/>
      <c r="B796" s="69"/>
      <c r="C796" s="69"/>
      <c r="D796" s="69"/>
      <c r="E796" s="69"/>
      <c r="F796" s="69"/>
      <c r="G796" s="69"/>
      <c r="H796" s="69"/>
      <c r="I796" s="69"/>
      <c r="J796" s="69"/>
      <c r="K796" s="69"/>
      <c r="L796" s="69"/>
      <c r="M796" s="69"/>
      <c r="N796" s="69"/>
    </row>
    <row r="797" spans="1:14" s="68" customFormat="1" ht="15.75">
      <c r="A797" s="69"/>
      <c r="B797" s="69"/>
      <c r="C797" s="69"/>
      <c r="D797" s="69"/>
      <c r="E797" s="69"/>
      <c r="F797" s="69"/>
      <c r="G797" s="69"/>
      <c r="H797" s="69"/>
      <c r="I797" s="69"/>
      <c r="J797" s="69"/>
      <c r="K797" s="69"/>
      <c r="L797" s="69"/>
      <c r="M797" s="69"/>
      <c r="N797" s="69"/>
    </row>
    <row r="798" spans="1:14" s="68" customFormat="1" ht="15.75">
      <c r="A798" s="69"/>
      <c r="B798" s="69"/>
      <c r="C798" s="69"/>
      <c r="D798" s="69"/>
      <c r="E798" s="69"/>
      <c r="F798" s="69"/>
      <c r="G798" s="69"/>
      <c r="H798" s="69"/>
      <c r="I798" s="69"/>
      <c r="J798" s="69"/>
      <c r="K798" s="69"/>
      <c r="L798" s="69"/>
      <c r="M798" s="69"/>
      <c r="N798" s="69"/>
    </row>
    <row r="799" spans="1:14" s="68" customFormat="1" ht="15.75">
      <c r="A799" s="69"/>
      <c r="B799" s="69"/>
      <c r="C799" s="69"/>
      <c r="D799" s="69"/>
      <c r="E799" s="69"/>
      <c r="F799" s="69"/>
      <c r="G799" s="69"/>
      <c r="H799" s="69"/>
      <c r="I799" s="69"/>
      <c r="J799" s="69"/>
      <c r="K799" s="69"/>
      <c r="L799" s="69"/>
      <c r="M799" s="69"/>
      <c r="N799" s="69"/>
    </row>
    <row r="800" spans="1:14" s="68" customFormat="1" ht="15.75">
      <c r="A800" s="69"/>
      <c r="B800" s="69"/>
      <c r="C800" s="69"/>
      <c r="D800" s="69"/>
      <c r="E800" s="69"/>
      <c r="F800" s="69"/>
      <c r="G800" s="69"/>
      <c r="H800" s="69"/>
      <c r="I800" s="69"/>
      <c r="J800" s="69"/>
      <c r="K800" s="69"/>
      <c r="L800" s="69"/>
      <c r="M800" s="69"/>
      <c r="N800" s="69"/>
    </row>
    <row r="801" spans="1:14" s="68" customFormat="1" ht="15.75">
      <c r="A801" s="69"/>
      <c r="B801" s="69"/>
      <c r="C801" s="69"/>
      <c r="D801" s="69"/>
      <c r="E801" s="69"/>
      <c r="F801" s="69"/>
      <c r="G801" s="69"/>
      <c r="H801" s="69"/>
      <c r="I801" s="69"/>
      <c r="J801" s="69"/>
      <c r="K801" s="69"/>
      <c r="L801" s="69"/>
      <c r="M801" s="69"/>
      <c r="N801" s="69"/>
    </row>
    <row r="802" spans="1:14" s="68" customFormat="1" ht="15.75">
      <c r="A802" s="69"/>
      <c r="B802" s="69"/>
      <c r="C802" s="69"/>
      <c r="D802" s="69"/>
      <c r="E802" s="69"/>
      <c r="F802" s="69"/>
      <c r="G802" s="69"/>
      <c r="H802" s="69"/>
      <c r="I802" s="69"/>
      <c r="J802" s="69"/>
      <c r="K802" s="69"/>
      <c r="L802" s="69"/>
      <c r="M802" s="69"/>
      <c r="N802" s="69"/>
    </row>
    <row r="803" spans="1:14" s="68" customFormat="1" ht="15.75">
      <c r="A803" s="69"/>
      <c r="B803" s="69"/>
      <c r="C803" s="69"/>
      <c r="D803" s="69"/>
      <c r="E803" s="69"/>
      <c r="F803" s="69"/>
      <c r="G803" s="69"/>
      <c r="H803" s="69"/>
      <c r="I803" s="69"/>
      <c r="J803" s="69"/>
      <c r="K803" s="69"/>
      <c r="L803" s="69"/>
      <c r="M803" s="69"/>
      <c r="N803" s="69"/>
    </row>
    <row r="804" spans="1:14" s="68" customFormat="1" ht="15.75">
      <c r="A804" s="69"/>
      <c r="B804" s="69"/>
      <c r="C804" s="69"/>
      <c r="D804" s="69"/>
      <c r="E804" s="69"/>
      <c r="F804" s="69"/>
      <c r="G804" s="69"/>
      <c r="H804" s="69"/>
      <c r="I804" s="69"/>
      <c r="J804" s="69"/>
      <c r="K804" s="69"/>
      <c r="L804" s="69"/>
      <c r="M804" s="69"/>
      <c r="N804" s="69"/>
    </row>
    <row r="805" spans="1:14" s="68" customFormat="1" ht="15.75">
      <c r="A805" s="69"/>
      <c r="B805" s="69"/>
      <c r="C805" s="69"/>
      <c r="D805" s="69"/>
      <c r="E805" s="69"/>
      <c r="F805" s="69"/>
      <c r="G805" s="69"/>
      <c r="H805" s="69"/>
      <c r="I805" s="69"/>
      <c r="J805" s="69"/>
      <c r="K805" s="69"/>
      <c r="L805" s="69"/>
      <c r="M805" s="69"/>
      <c r="N805" s="69"/>
    </row>
    <row r="806" spans="1:14" s="68" customFormat="1" ht="15.75">
      <c r="A806" s="69"/>
      <c r="B806" s="69"/>
      <c r="C806" s="69"/>
      <c r="D806" s="69"/>
      <c r="E806" s="69"/>
      <c r="F806" s="69"/>
      <c r="G806" s="69"/>
      <c r="H806" s="69"/>
      <c r="I806" s="69"/>
      <c r="J806" s="69"/>
      <c r="K806" s="69"/>
      <c r="L806" s="69"/>
      <c r="M806" s="69"/>
      <c r="N806" s="69"/>
    </row>
    <row r="807" spans="1:14" s="68" customFormat="1" ht="15.75">
      <c r="A807" s="69"/>
      <c r="B807" s="69"/>
      <c r="C807" s="69"/>
      <c r="D807" s="69"/>
      <c r="E807" s="69"/>
      <c r="F807" s="69"/>
      <c r="G807" s="69"/>
      <c r="H807" s="69"/>
      <c r="I807" s="69"/>
      <c r="J807" s="69"/>
      <c r="K807" s="69"/>
      <c r="L807" s="69"/>
      <c r="M807" s="69"/>
      <c r="N807" s="69"/>
    </row>
    <row r="808" spans="1:14" s="68" customFormat="1" ht="15.75">
      <c r="A808" s="69"/>
      <c r="B808" s="69"/>
      <c r="C808" s="69"/>
      <c r="D808" s="69"/>
      <c r="E808" s="69"/>
      <c r="F808" s="69"/>
      <c r="G808" s="69"/>
      <c r="H808" s="69"/>
      <c r="I808" s="69"/>
      <c r="J808" s="69"/>
      <c r="K808" s="69"/>
      <c r="L808" s="69"/>
      <c r="M808" s="69"/>
      <c r="N808" s="69"/>
    </row>
    <row r="809" spans="1:14" s="68" customFormat="1" ht="15.75">
      <c r="A809" s="69"/>
      <c r="B809" s="69"/>
      <c r="C809" s="69"/>
      <c r="D809" s="69"/>
      <c r="E809" s="69"/>
      <c r="F809" s="69"/>
      <c r="G809" s="69"/>
      <c r="H809" s="69"/>
      <c r="I809" s="69"/>
      <c r="J809" s="69"/>
      <c r="K809" s="69"/>
      <c r="L809" s="69"/>
      <c r="M809" s="69"/>
      <c r="N809" s="69"/>
    </row>
    <row r="810" spans="1:14" s="68" customFormat="1" ht="15.75">
      <c r="A810" s="69"/>
      <c r="B810" s="69"/>
      <c r="C810" s="69"/>
      <c r="D810" s="69"/>
      <c r="E810" s="69"/>
      <c r="F810" s="69"/>
      <c r="G810" s="69"/>
      <c r="H810" s="69"/>
      <c r="I810" s="69"/>
      <c r="J810" s="69"/>
      <c r="K810" s="69"/>
      <c r="L810" s="69"/>
      <c r="M810" s="69"/>
      <c r="N810" s="69"/>
    </row>
    <row r="811" spans="1:14" s="68" customFormat="1" ht="15.75">
      <c r="A811" s="69"/>
      <c r="B811" s="69"/>
      <c r="C811" s="69"/>
      <c r="D811" s="69"/>
      <c r="E811" s="69"/>
      <c r="F811" s="69"/>
      <c r="G811" s="69"/>
      <c r="H811" s="69"/>
      <c r="I811" s="69"/>
      <c r="J811" s="69"/>
      <c r="K811" s="69"/>
      <c r="L811" s="69"/>
      <c r="M811" s="69"/>
      <c r="N811" s="69"/>
    </row>
    <row r="812" spans="1:14" s="68" customFormat="1" ht="15.75">
      <c r="A812" s="69"/>
      <c r="B812" s="69"/>
      <c r="C812" s="69"/>
      <c r="D812" s="69"/>
      <c r="E812" s="69"/>
      <c r="F812" s="69"/>
      <c r="G812" s="69"/>
      <c r="H812" s="69"/>
      <c r="I812" s="69"/>
      <c r="J812" s="69"/>
      <c r="K812" s="69"/>
      <c r="L812" s="69"/>
      <c r="M812" s="69"/>
      <c r="N812" s="69"/>
    </row>
    <row r="813" spans="1:14" s="68" customFormat="1" ht="15.75">
      <c r="A813" s="69"/>
      <c r="B813" s="69"/>
      <c r="C813" s="69"/>
      <c r="D813" s="69"/>
      <c r="E813" s="69"/>
      <c r="F813" s="69"/>
      <c r="G813" s="69"/>
      <c r="H813" s="69"/>
      <c r="I813" s="69"/>
      <c r="J813" s="69"/>
      <c r="K813" s="69"/>
      <c r="L813" s="69"/>
      <c r="M813" s="69"/>
      <c r="N813" s="69"/>
    </row>
    <row r="814" spans="1:14" s="68" customFormat="1" ht="15.75">
      <c r="A814" s="69"/>
      <c r="B814" s="69"/>
      <c r="C814" s="69"/>
      <c r="D814" s="69"/>
      <c r="E814" s="69"/>
      <c r="F814" s="69"/>
      <c r="G814" s="69"/>
      <c r="H814" s="69"/>
      <c r="I814" s="69"/>
      <c r="J814" s="69"/>
      <c r="K814" s="69"/>
      <c r="L814" s="69"/>
      <c r="M814" s="69"/>
      <c r="N814" s="69"/>
    </row>
    <row r="815" spans="1:14" s="68" customFormat="1" ht="15.75">
      <c r="A815" s="69"/>
      <c r="B815" s="69"/>
      <c r="C815" s="69"/>
      <c r="D815" s="69"/>
      <c r="E815" s="69"/>
      <c r="F815" s="69"/>
      <c r="G815" s="69"/>
      <c r="H815" s="69"/>
      <c r="I815" s="69"/>
      <c r="J815" s="69"/>
      <c r="K815" s="69"/>
      <c r="L815" s="69"/>
      <c r="M815" s="69"/>
      <c r="N815" s="69"/>
    </row>
    <row r="816" spans="1:14" s="68" customFormat="1" ht="15.75">
      <c r="A816" s="69"/>
      <c r="B816" s="69"/>
      <c r="C816" s="69"/>
      <c r="D816" s="69"/>
      <c r="E816" s="69"/>
      <c r="F816" s="69"/>
      <c r="G816" s="69"/>
      <c r="H816" s="69"/>
      <c r="I816" s="69"/>
      <c r="J816" s="69"/>
      <c r="K816" s="69"/>
      <c r="L816" s="69"/>
      <c r="M816" s="69"/>
      <c r="N816" s="69"/>
    </row>
    <row r="817" spans="1:14" s="68" customFormat="1" ht="15.75">
      <c r="A817" s="69"/>
      <c r="B817" s="69"/>
      <c r="C817" s="69"/>
      <c r="D817" s="69"/>
      <c r="E817" s="69"/>
      <c r="F817" s="69"/>
      <c r="G817" s="69"/>
      <c r="H817" s="69"/>
      <c r="I817" s="69"/>
      <c r="J817" s="69"/>
      <c r="K817" s="69"/>
      <c r="L817" s="69"/>
      <c r="M817" s="69"/>
      <c r="N817" s="69"/>
    </row>
    <row r="818" spans="1:14" s="68" customFormat="1" ht="15.75">
      <c r="A818" s="69"/>
      <c r="B818" s="69"/>
      <c r="C818" s="69"/>
      <c r="D818" s="69"/>
      <c r="E818" s="69"/>
      <c r="F818" s="69"/>
      <c r="G818" s="69"/>
      <c r="H818" s="69"/>
      <c r="I818" s="69"/>
      <c r="J818" s="69"/>
      <c r="K818" s="69"/>
      <c r="L818" s="69"/>
      <c r="M818" s="69"/>
      <c r="N818" s="69"/>
    </row>
    <row r="819" spans="1:14" s="68" customFormat="1" ht="15.75">
      <c r="A819" s="69"/>
      <c r="B819" s="69"/>
      <c r="C819" s="69"/>
      <c r="D819" s="69"/>
      <c r="E819" s="69"/>
      <c r="F819" s="69"/>
      <c r="G819" s="69"/>
      <c r="H819" s="69"/>
      <c r="I819" s="69"/>
      <c r="J819" s="69"/>
      <c r="K819" s="69"/>
      <c r="L819" s="69"/>
      <c r="M819" s="69"/>
      <c r="N819" s="69"/>
    </row>
    <row r="820" spans="1:14" s="68" customFormat="1" ht="15.75">
      <c r="A820" s="69"/>
      <c r="B820" s="69"/>
      <c r="C820" s="69"/>
      <c r="D820" s="69"/>
      <c r="E820" s="69"/>
      <c r="F820" s="69"/>
      <c r="G820" s="69"/>
      <c r="H820" s="69"/>
      <c r="I820" s="69"/>
      <c r="J820" s="69"/>
      <c r="K820" s="69"/>
      <c r="L820" s="69"/>
      <c r="M820" s="69"/>
      <c r="N820" s="69"/>
    </row>
    <row r="821" spans="1:14" s="68" customFormat="1" ht="15.75">
      <c r="A821" s="69"/>
      <c r="B821" s="69"/>
      <c r="C821" s="69"/>
      <c r="D821" s="69"/>
      <c r="E821" s="69"/>
      <c r="F821" s="69"/>
      <c r="G821" s="69"/>
      <c r="H821" s="69"/>
      <c r="I821" s="69"/>
      <c r="J821" s="69"/>
      <c r="K821" s="69"/>
      <c r="L821" s="69"/>
      <c r="M821" s="69"/>
      <c r="N821" s="69"/>
    </row>
    <row r="822" spans="1:14" s="68" customFormat="1" ht="15.75">
      <c r="A822" s="69"/>
      <c r="B822" s="69"/>
      <c r="C822" s="69"/>
      <c r="D822" s="69"/>
      <c r="E822" s="69"/>
      <c r="F822" s="69"/>
      <c r="G822" s="69"/>
      <c r="H822" s="69"/>
      <c r="I822" s="69"/>
      <c r="J822" s="69"/>
      <c r="K822" s="69"/>
      <c r="L822" s="69"/>
      <c r="M822" s="69"/>
      <c r="N822" s="69"/>
    </row>
    <row r="823" spans="1:14" s="68" customFormat="1" ht="15.75">
      <c r="A823" s="69"/>
      <c r="B823" s="69"/>
      <c r="C823" s="69"/>
      <c r="D823" s="69"/>
      <c r="E823" s="69"/>
      <c r="F823" s="69"/>
      <c r="G823" s="69"/>
      <c r="H823" s="69"/>
      <c r="I823" s="69"/>
      <c r="J823" s="69"/>
      <c r="K823" s="69"/>
      <c r="L823" s="69"/>
      <c r="M823" s="69"/>
      <c r="N823" s="69"/>
    </row>
    <row r="824" spans="1:14" s="68" customFormat="1" ht="15.75">
      <c r="A824" s="69"/>
      <c r="B824" s="69"/>
      <c r="C824" s="69"/>
      <c r="D824" s="69"/>
      <c r="E824" s="69"/>
      <c r="F824" s="69"/>
      <c r="G824" s="69"/>
      <c r="H824" s="69"/>
      <c r="I824" s="69"/>
      <c r="J824" s="69"/>
      <c r="K824" s="69"/>
      <c r="L824" s="69"/>
      <c r="M824" s="69"/>
      <c r="N824" s="69"/>
    </row>
    <row r="825" spans="1:14" s="68" customFormat="1" ht="15.75">
      <c r="A825" s="69"/>
      <c r="B825" s="69"/>
      <c r="C825" s="69"/>
      <c r="D825" s="69"/>
      <c r="E825" s="69"/>
      <c r="F825" s="69"/>
      <c r="G825" s="69"/>
      <c r="H825" s="69"/>
      <c r="I825" s="69"/>
      <c r="J825" s="69"/>
      <c r="K825" s="69"/>
      <c r="L825" s="69"/>
      <c r="M825" s="69"/>
      <c r="N825" s="69"/>
    </row>
    <row r="826" spans="1:14" s="68" customFormat="1" ht="15.75">
      <c r="A826" s="69"/>
      <c r="B826" s="69"/>
      <c r="C826" s="69"/>
      <c r="D826" s="69"/>
      <c r="E826" s="69"/>
      <c r="F826" s="69"/>
      <c r="G826" s="69"/>
      <c r="H826" s="69"/>
      <c r="I826" s="69"/>
      <c r="J826" s="69"/>
      <c r="K826" s="69"/>
      <c r="L826" s="69"/>
      <c r="M826" s="69"/>
      <c r="N826" s="69"/>
    </row>
    <row r="827" spans="1:14" s="68" customFormat="1" ht="15.75">
      <c r="A827" s="69"/>
      <c r="B827" s="69"/>
      <c r="C827" s="69"/>
      <c r="D827" s="69"/>
      <c r="E827" s="69"/>
      <c r="F827" s="69"/>
      <c r="G827" s="69"/>
      <c r="H827" s="69"/>
      <c r="I827" s="69"/>
      <c r="J827" s="69"/>
      <c r="K827" s="69"/>
      <c r="L827" s="69"/>
      <c r="M827" s="69"/>
      <c r="N827" s="69"/>
    </row>
    <row r="828" spans="1:14" s="68" customFormat="1" ht="15.75">
      <c r="A828" s="69"/>
      <c r="B828" s="69"/>
      <c r="C828" s="69"/>
      <c r="D828" s="69"/>
      <c r="E828" s="69"/>
      <c r="F828" s="69"/>
      <c r="G828" s="69"/>
      <c r="H828" s="69"/>
      <c r="I828" s="69"/>
      <c r="J828" s="69"/>
      <c r="K828" s="69"/>
      <c r="L828" s="69"/>
      <c r="M828" s="69"/>
      <c r="N828" s="69"/>
    </row>
    <row r="829" spans="1:14" s="68" customFormat="1" ht="15.75">
      <c r="A829" s="69"/>
      <c r="B829" s="69"/>
      <c r="C829" s="69"/>
      <c r="D829" s="69"/>
      <c r="E829" s="69"/>
      <c r="F829" s="69"/>
      <c r="G829" s="69"/>
      <c r="H829" s="69"/>
      <c r="I829" s="69"/>
      <c r="J829" s="69"/>
      <c r="K829" s="69"/>
      <c r="L829" s="69"/>
      <c r="M829" s="69"/>
      <c r="N829" s="69"/>
    </row>
    <row r="830" spans="1:14" s="68" customFormat="1" ht="15.75">
      <c r="A830" s="69"/>
      <c r="B830" s="69"/>
      <c r="C830" s="69"/>
      <c r="D830" s="69"/>
      <c r="E830" s="69"/>
      <c r="F830" s="69"/>
      <c r="G830" s="69"/>
      <c r="H830" s="69"/>
      <c r="I830" s="69"/>
      <c r="J830" s="69"/>
      <c r="K830" s="69"/>
      <c r="L830" s="69"/>
      <c r="M830" s="69"/>
      <c r="N830" s="69"/>
    </row>
    <row r="831" spans="1:14" s="68" customFormat="1" ht="15.75">
      <c r="A831" s="69"/>
      <c r="B831" s="69"/>
      <c r="C831" s="69"/>
      <c r="D831" s="69"/>
      <c r="E831" s="69"/>
      <c r="F831" s="69"/>
      <c r="G831" s="69"/>
      <c r="H831" s="69"/>
      <c r="I831" s="69"/>
      <c r="J831" s="69"/>
      <c r="K831" s="69"/>
      <c r="L831" s="69"/>
      <c r="M831" s="69"/>
      <c r="N831" s="69"/>
    </row>
    <row r="832" spans="1:14" s="68" customFormat="1" ht="15.75">
      <c r="A832" s="69"/>
      <c r="B832" s="69"/>
      <c r="C832" s="69"/>
      <c r="D832" s="69"/>
      <c r="E832" s="69"/>
      <c r="F832" s="69"/>
      <c r="G832" s="69"/>
      <c r="H832" s="69"/>
      <c r="I832" s="69"/>
      <c r="J832" s="69"/>
      <c r="K832" s="69"/>
      <c r="L832" s="69"/>
      <c r="M832" s="69"/>
      <c r="N832" s="69"/>
    </row>
    <row r="833" spans="1:14" s="68" customFormat="1" ht="15.75">
      <c r="A833" s="69"/>
      <c r="B833" s="69"/>
      <c r="C833" s="69"/>
      <c r="D833" s="69"/>
      <c r="E833" s="69"/>
      <c r="F833" s="69"/>
      <c r="G833" s="69"/>
      <c r="H833" s="69"/>
      <c r="I833" s="69"/>
      <c r="J833" s="69"/>
      <c r="K833" s="69"/>
      <c r="L833" s="69"/>
      <c r="M833" s="69"/>
      <c r="N833" s="69"/>
    </row>
    <row r="834" spans="1:14" s="68" customFormat="1" ht="15.75">
      <c r="A834" s="69"/>
      <c r="B834" s="69"/>
      <c r="C834" s="69"/>
      <c r="D834" s="69"/>
      <c r="E834" s="69"/>
      <c r="F834" s="69"/>
      <c r="G834" s="69"/>
      <c r="H834" s="69"/>
      <c r="I834" s="69"/>
      <c r="J834" s="69"/>
      <c r="K834" s="69"/>
      <c r="L834" s="69"/>
      <c r="M834" s="69"/>
      <c r="N834" s="69"/>
    </row>
    <row r="835" spans="1:14" s="68" customFormat="1" ht="15.75">
      <c r="A835" s="69"/>
      <c r="B835" s="69"/>
      <c r="C835" s="69"/>
      <c r="D835" s="69"/>
      <c r="E835" s="69"/>
      <c r="F835" s="69"/>
      <c r="G835" s="69"/>
      <c r="H835" s="69"/>
      <c r="I835" s="69"/>
      <c r="J835" s="69"/>
      <c r="K835" s="69"/>
      <c r="L835" s="69"/>
      <c r="M835" s="69"/>
      <c r="N835" s="69"/>
    </row>
    <row r="836" spans="1:14" s="68" customFormat="1" ht="15.75">
      <c r="A836" s="69"/>
      <c r="B836" s="69"/>
      <c r="C836" s="69"/>
      <c r="D836" s="69"/>
      <c r="E836" s="69"/>
      <c r="F836" s="69"/>
      <c r="G836" s="69"/>
      <c r="H836" s="69"/>
      <c r="I836" s="69"/>
      <c r="J836" s="69"/>
      <c r="K836" s="69"/>
      <c r="L836" s="69"/>
      <c r="M836" s="69"/>
      <c r="N836" s="69"/>
    </row>
    <row r="837" spans="1:14" s="68" customFormat="1" ht="15.75">
      <c r="A837" s="69"/>
      <c r="B837" s="69"/>
      <c r="C837" s="69"/>
      <c r="D837" s="69"/>
      <c r="E837" s="69"/>
      <c r="F837" s="69"/>
      <c r="G837" s="69"/>
      <c r="H837" s="69"/>
      <c r="I837" s="69"/>
      <c r="J837" s="69"/>
      <c r="K837" s="69"/>
      <c r="L837" s="69"/>
      <c r="M837" s="69"/>
      <c r="N837" s="69"/>
    </row>
    <row r="838" spans="1:14" s="68" customFormat="1" ht="15.75">
      <c r="A838" s="69"/>
      <c r="B838" s="69"/>
      <c r="C838" s="69"/>
      <c r="D838" s="69"/>
      <c r="E838" s="69"/>
      <c r="F838" s="69"/>
      <c r="G838" s="69"/>
      <c r="H838" s="69"/>
      <c r="I838" s="69"/>
      <c r="J838" s="69"/>
      <c r="K838" s="69"/>
      <c r="L838" s="69"/>
      <c r="M838" s="69"/>
      <c r="N838" s="69"/>
    </row>
    <row r="839" spans="1:14" s="68" customFormat="1" ht="15.75">
      <c r="A839" s="69"/>
      <c r="B839" s="69"/>
      <c r="C839" s="69"/>
      <c r="D839" s="69"/>
      <c r="E839" s="69"/>
      <c r="F839" s="69"/>
      <c r="G839" s="69"/>
      <c r="H839" s="69"/>
      <c r="I839" s="69"/>
      <c r="J839" s="69"/>
      <c r="K839" s="69"/>
      <c r="L839" s="69"/>
      <c r="M839" s="69"/>
      <c r="N839" s="69"/>
    </row>
    <row r="840" spans="1:14" s="68" customFormat="1" ht="15.75">
      <c r="A840" s="69"/>
      <c r="B840" s="69"/>
      <c r="C840" s="69"/>
      <c r="D840" s="69"/>
      <c r="E840" s="69"/>
      <c r="F840" s="69"/>
      <c r="G840" s="69"/>
      <c r="H840" s="69"/>
      <c r="I840" s="69"/>
      <c r="J840" s="69"/>
      <c r="K840" s="69"/>
      <c r="L840" s="69"/>
      <c r="M840" s="69"/>
      <c r="N840" s="69"/>
    </row>
    <row r="841" spans="1:14" s="68" customFormat="1" ht="15.75">
      <c r="A841" s="69"/>
      <c r="B841" s="69"/>
      <c r="C841" s="69"/>
      <c r="D841" s="69"/>
      <c r="E841" s="69"/>
      <c r="F841" s="69"/>
      <c r="G841" s="69"/>
      <c r="H841" s="69"/>
      <c r="I841" s="69"/>
      <c r="J841" s="69"/>
      <c r="K841" s="69"/>
      <c r="L841" s="69"/>
      <c r="M841" s="69"/>
      <c r="N841" s="69"/>
    </row>
    <row r="842" spans="1:14" s="68" customFormat="1" ht="15.75">
      <c r="A842" s="69"/>
      <c r="B842" s="69"/>
      <c r="C842" s="69"/>
      <c r="D842" s="69"/>
      <c r="E842" s="69"/>
      <c r="F842" s="69"/>
      <c r="G842" s="69"/>
      <c r="H842" s="69"/>
      <c r="I842" s="69"/>
      <c r="J842" s="69"/>
      <c r="K842" s="69"/>
      <c r="L842" s="69"/>
      <c r="M842" s="69"/>
      <c r="N842" s="69"/>
    </row>
    <row r="843" spans="1:14" s="68" customFormat="1" ht="15.75">
      <c r="A843" s="69"/>
      <c r="B843" s="69"/>
      <c r="C843" s="69"/>
      <c r="D843" s="69"/>
      <c r="E843" s="69"/>
      <c r="F843" s="69"/>
      <c r="G843" s="69"/>
      <c r="H843" s="69"/>
      <c r="I843" s="69"/>
      <c r="J843" s="69"/>
      <c r="K843" s="69"/>
      <c r="L843" s="69"/>
      <c r="M843" s="69"/>
      <c r="N843" s="69"/>
    </row>
    <row r="844" spans="1:14" s="68" customFormat="1" ht="15.75">
      <c r="A844" s="69"/>
      <c r="B844" s="69"/>
      <c r="C844" s="69"/>
      <c r="D844" s="69"/>
      <c r="E844" s="69"/>
      <c r="F844" s="69"/>
      <c r="G844" s="69"/>
      <c r="H844" s="69"/>
      <c r="I844" s="69"/>
      <c r="J844" s="69"/>
      <c r="K844" s="69"/>
      <c r="L844" s="69"/>
      <c r="M844" s="69"/>
      <c r="N844" s="69"/>
    </row>
    <row r="845" spans="1:14" s="68" customFormat="1" ht="15.75">
      <c r="A845" s="69"/>
      <c r="B845" s="69"/>
      <c r="C845" s="69"/>
      <c r="D845" s="69"/>
      <c r="E845" s="69"/>
      <c r="F845" s="69"/>
      <c r="G845" s="69"/>
      <c r="H845" s="69"/>
      <c r="I845" s="69"/>
      <c r="J845" s="69"/>
      <c r="K845" s="69"/>
      <c r="L845" s="69"/>
      <c r="M845" s="69"/>
      <c r="N845" s="69"/>
    </row>
    <row r="846" spans="1:14" s="68" customFormat="1" ht="15.75">
      <c r="A846" s="69"/>
      <c r="B846" s="69"/>
      <c r="C846" s="69"/>
      <c r="D846" s="69"/>
      <c r="E846" s="69"/>
      <c r="F846" s="69"/>
      <c r="G846" s="69"/>
      <c r="H846" s="69"/>
      <c r="I846" s="69"/>
      <c r="J846" s="69"/>
      <c r="K846" s="69"/>
      <c r="L846" s="69"/>
      <c r="M846" s="69"/>
      <c r="N846" s="69"/>
    </row>
    <row r="847" spans="1:14" s="68" customFormat="1" ht="15.75">
      <c r="A847" s="69"/>
      <c r="B847" s="69"/>
      <c r="C847" s="69"/>
      <c r="D847" s="69"/>
      <c r="E847" s="69"/>
      <c r="F847" s="69"/>
      <c r="G847" s="69"/>
      <c r="H847" s="69"/>
      <c r="I847" s="69"/>
      <c r="J847" s="69"/>
      <c r="K847" s="69"/>
      <c r="L847" s="69"/>
      <c r="M847" s="69"/>
      <c r="N847" s="69"/>
    </row>
    <row r="848" spans="1:14" s="68" customFormat="1" ht="15.75">
      <c r="A848" s="69"/>
      <c r="B848" s="69"/>
      <c r="C848" s="69"/>
      <c r="D848" s="69"/>
      <c r="E848" s="69"/>
      <c r="F848" s="69"/>
      <c r="G848" s="69"/>
      <c r="H848" s="69"/>
      <c r="I848" s="69"/>
      <c r="J848" s="69"/>
      <c r="K848" s="69"/>
      <c r="L848" s="69"/>
      <c r="M848" s="69"/>
      <c r="N848" s="69"/>
    </row>
    <row r="849" spans="1:14" s="68" customFormat="1" ht="15.75">
      <c r="A849" s="69"/>
      <c r="B849" s="69"/>
      <c r="C849" s="69"/>
      <c r="D849" s="69"/>
      <c r="E849" s="69"/>
      <c r="F849" s="69"/>
      <c r="G849" s="69"/>
      <c r="H849" s="69"/>
      <c r="I849" s="69"/>
      <c r="J849" s="69"/>
      <c r="K849" s="69"/>
      <c r="L849" s="69"/>
      <c r="M849" s="69"/>
      <c r="N849" s="69"/>
    </row>
    <row r="850" spans="1:14" s="68" customFormat="1" ht="15.75">
      <c r="A850" s="69"/>
      <c r="B850" s="69"/>
      <c r="C850" s="69"/>
      <c r="D850" s="69"/>
      <c r="E850" s="69"/>
      <c r="F850" s="69"/>
      <c r="G850" s="69"/>
      <c r="H850" s="69"/>
      <c r="I850" s="69"/>
      <c r="J850" s="69"/>
      <c r="K850" s="69"/>
      <c r="L850" s="69"/>
      <c r="M850" s="69"/>
      <c r="N850" s="69"/>
    </row>
    <row r="851" spans="1:14" s="68" customFormat="1" ht="15.75">
      <c r="A851" s="69"/>
      <c r="B851" s="69"/>
      <c r="C851" s="69"/>
      <c r="D851" s="69"/>
      <c r="E851" s="69"/>
      <c r="F851" s="69"/>
      <c r="G851" s="69"/>
      <c r="H851" s="69"/>
      <c r="I851" s="69"/>
      <c r="J851" s="69"/>
      <c r="K851" s="69"/>
      <c r="L851" s="69"/>
      <c r="M851" s="69"/>
      <c r="N851" s="69"/>
    </row>
    <row r="852" spans="1:14" s="68" customFormat="1" ht="15.75">
      <c r="A852" s="69"/>
      <c r="B852" s="69"/>
      <c r="C852" s="69"/>
      <c r="D852" s="69"/>
      <c r="E852" s="69"/>
      <c r="F852" s="69"/>
      <c r="G852" s="69"/>
      <c r="H852" s="69"/>
      <c r="I852" s="69"/>
      <c r="J852" s="69"/>
      <c r="K852" s="69"/>
      <c r="L852" s="69"/>
      <c r="M852" s="69"/>
      <c r="N852" s="69"/>
    </row>
    <row r="853" spans="1:14" s="68" customFormat="1" ht="15.75">
      <c r="A853" s="69"/>
      <c r="B853" s="69"/>
      <c r="C853" s="69"/>
      <c r="D853" s="69"/>
      <c r="E853" s="69"/>
      <c r="F853" s="69"/>
      <c r="G853" s="69"/>
      <c r="H853" s="69"/>
      <c r="I853" s="69"/>
      <c r="J853" s="69"/>
      <c r="K853" s="69"/>
      <c r="L853" s="69"/>
      <c r="M853" s="69"/>
      <c r="N853" s="69"/>
    </row>
    <row r="854" spans="1:14" s="68" customFormat="1" ht="15.75">
      <c r="A854" s="69"/>
      <c r="B854" s="69"/>
      <c r="C854" s="69"/>
      <c r="D854" s="69"/>
      <c r="E854" s="69"/>
      <c r="F854" s="69"/>
      <c r="G854" s="69"/>
      <c r="H854" s="69"/>
      <c r="I854" s="69"/>
      <c r="J854" s="69"/>
      <c r="K854" s="69"/>
      <c r="L854" s="69"/>
      <c r="M854" s="69"/>
      <c r="N854" s="69"/>
    </row>
    <row r="855" spans="1:14" s="68" customFormat="1" ht="15.75">
      <c r="A855" s="69"/>
      <c r="B855" s="69"/>
      <c r="C855" s="69"/>
      <c r="D855" s="69"/>
      <c r="E855" s="69"/>
      <c r="F855" s="69"/>
      <c r="G855" s="69"/>
      <c r="H855" s="69"/>
      <c r="I855" s="69"/>
      <c r="J855" s="69"/>
      <c r="K855" s="69"/>
      <c r="L855" s="69"/>
      <c r="M855" s="69"/>
      <c r="N855" s="69"/>
    </row>
    <row r="856" spans="1:14" s="68" customFormat="1" ht="15.75">
      <c r="A856" s="69"/>
      <c r="B856" s="69"/>
      <c r="C856" s="69"/>
      <c r="D856" s="69"/>
      <c r="E856" s="69"/>
      <c r="F856" s="69"/>
      <c r="G856" s="69"/>
      <c r="H856" s="69"/>
      <c r="I856" s="69"/>
      <c r="J856" s="69"/>
      <c r="K856" s="69"/>
      <c r="L856" s="69"/>
      <c r="M856" s="69"/>
      <c r="N856" s="69"/>
    </row>
    <row r="857" spans="1:14" s="68" customFormat="1" ht="15.75">
      <c r="A857" s="69"/>
      <c r="B857" s="69"/>
      <c r="C857" s="69"/>
      <c r="D857" s="69"/>
      <c r="E857" s="69"/>
      <c r="F857" s="69"/>
      <c r="G857" s="69"/>
      <c r="H857" s="69"/>
      <c r="I857" s="69"/>
      <c r="J857" s="69"/>
      <c r="K857" s="69"/>
      <c r="L857" s="69"/>
      <c r="M857" s="69"/>
      <c r="N857" s="69"/>
    </row>
    <row r="858" spans="1:14" s="68" customFormat="1" ht="15.75">
      <c r="A858" s="69"/>
      <c r="B858" s="69"/>
      <c r="C858" s="69"/>
      <c r="D858" s="69"/>
      <c r="E858" s="69"/>
      <c r="F858" s="69"/>
      <c r="G858" s="69"/>
      <c r="H858" s="69"/>
      <c r="I858" s="69"/>
      <c r="J858" s="69"/>
      <c r="K858" s="69"/>
      <c r="L858" s="69"/>
      <c r="M858" s="69"/>
      <c r="N858" s="69"/>
    </row>
    <row r="859" spans="1:14" s="68" customFormat="1" ht="15.75">
      <c r="A859" s="69"/>
      <c r="B859" s="69"/>
      <c r="C859" s="69"/>
      <c r="D859" s="69"/>
      <c r="E859" s="69"/>
      <c r="F859" s="69"/>
      <c r="G859" s="69"/>
      <c r="H859" s="69"/>
      <c r="I859" s="69"/>
      <c r="J859" s="69"/>
      <c r="K859" s="69"/>
      <c r="L859" s="69"/>
      <c r="M859" s="69"/>
      <c r="N859" s="69"/>
    </row>
    <row r="860" spans="1:14" s="68" customFormat="1" ht="15.75">
      <c r="A860" s="69"/>
      <c r="B860" s="69"/>
      <c r="C860" s="69"/>
      <c r="D860" s="69"/>
      <c r="E860" s="69"/>
      <c r="F860" s="69"/>
      <c r="G860" s="69"/>
      <c r="H860" s="69"/>
      <c r="I860" s="69"/>
      <c r="J860" s="69"/>
      <c r="K860" s="69"/>
      <c r="L860" s="69"/>
      <c r="M860" s="69"/>
      <c r="N860" s="69"/>
    </row>
    <row r="861" spans="1:14" s="68" customFormat="1" ht="15.75">
      <c r="A861" s="69"/>
      <c r="B861" s="69"/>
      <c r="C861" s="69"/>
      <c r="D861" s="69"/>
      <c r="E861" s="69"/>
      <c r="F861" s="69"/>
      <c r="G861" s="69"/>
      <c r="H861" s="69"/>
      <c r="I861" s="69"/>
      <c r="J861" s="69"/>
      <c r="K861" s="69"/>
      <c r="L861" s="69"/>
      <c r="M861" s="69"/>
      <c r="N861" s="69"/>
    </row>
    <row r="862" spans="1:14" s="68" customFormat="1" ht="15.75">
      <c r="A862" s="69"/>
      <c r="B862" s="69"/>
      <c r="C862" s="69"/>
      <c r="D862" s="69"/>
      <c r="E862" s="69"/>
      <c r="F862" s="69"/>
      <c r="G862" s="69"/>
      <c r="H862" s="69"/>
      <c r="I862" s="69"/>
      <c r="J862" s="69"/>
      <c r="K862" s="69"/>
      <c r="L862" s="69"/>
      <c r="M862" s="69"/>
      <c r="N862" s="69"/>
    </row>
    <row r="863" spans="1:14" s="68" customFormat="1" ht="15.75">
      <c r="A863" s="69"/>
      <c r="B863" s="69"/>
      <c r="C863" s="69"/>
      <c r="D863" s="69"/>
      <c r="E863" s="69"/>
      <c r="F863" s="69"/>
      <c r="G863" s="69"/>
      <c r="H863" s="69"/>
      <c r="I863" s="69"/>
      <c r="J863" s="69"/>
      <c r="K863" s="69"/>
      <c r="L863" s="69"/>
      <c r="M863" s="69"/>
      <c r="N863" s="69"/>
    </row>
    <row r="864" spans="1:14" s="68" customFormat="1" ht="15.75">
      <c r="A864" s="69"/>
      <c r="B864" s="69"/>
      <c r="C864" s="69"/>
      <c r="D864" s="69"/>
      <c r="E864" s="69"/>
      <c r="F864" s="69"/>
      <c r="G864" s="69"/>
      <c r="H864" s="69"/>
      <c r="I864" s="69"/>
      <c r="J864" s="69"/>
      <c r="K864" s="69"/>
      <c r="L864" s="69"/>
      <c r="M864" s="69"/>
      <c r="N864" s="69"/>
    </row>
    <row r="865" spans="1:14" s="68" customFormat="1" ht="15.75">
      <c r="A865" s="69"/>
      <c r="B865" s="69"/>
      <c r="C865" s="69"/>
      <c r="D865" s="69"/>
      <c r="E865" s="69"/>
      <c r="F865" s="69"/>
      <c r="G865" s="69"/>
      <c r="H865" s="69"/>
      <c r="I865" s="69"/>
      <c r="J865" s="69"/>
      <c r="K865" s="69"/>
      <c r="L865" s="69"/>
      <c r="M865" s="69"/>
      <c r="N865" s="69"/>
    </row>
    <row r="866" spans="1:14" s="68" customFormat="1" ht="15.75">
      <c r="A866" s="69"/>
      <c r="B866" s="69"/>
      <c r="C866" s="69"/>
      <c r="D866" s="69"/>
      <c r="E866" s="69"/>
      <c r="F866" s="69"/>
      <c r="G866" s="69"/>
      <c r="H866" s="69"/>
      <c r="I866" s="69"/>
      <c r="J866" s="69"/>
      <c r="K866" s="69"/>
      <c r="L866" s="69"/>
      <c r="M866" s="69"/>
      <c r="N866" s="69"/>
    </row>
    <row r="867" spans="1:14" s="68" customFormat="1" ht="15.75">
      <c r="A867" s="69"/>
      <c r="B867" s="69"/>
      <c r="C867" s="69"/>
      <c r="D867" s="69"/>
      <c r="E867" s="69"/>
      <c r="F867" s="69"/>
      <c r="G867" s="69"/>
      <c r="H867" s="69"/>
      <c r="I867" s="69"/>
      <c r="J867" s="69"/>
      <c r="K867" s="69"/>
      <c r="L867" s="69"/>
      <c r="M867" s="69"/>
      <c r="N867" s="69"/>
    </row>
    <row r="868" spans="1:14" s="68" customFormat="1" ht="15.75">
      <c r="A868" s="69"/>
      <c r="B868" s="69"/>
      <c r="C868" s="69"/>
      <c r="D868" s="69"/>
      <c r="E868" s="69"/>
      <c r="F868" s="69"/>
      <c r="G868" s="69"/>
      <c r="H868" s="69"/>
      <c r="I868" s="69"/>
      <c r="J868" s="69"/>
      <c r="K868" s="69"/>
      <c r="L868" s="69"/>
      <c r="M868" s="69"/>
      <c r="N868" s="69"/>
    </row>
    <row r="869" spans="1:14" s="68" customFormat="1" ht="15.75">
      <c r="A869" s="69"/>
      <c r="B869" s="69"/>
      <c r="C869" s="69"/>
      <c r="D869" s="69"/>
      <c r="E869" s="69"/>
      <c r="F869" s="69"/>
      <c r="G869" s="69"/>
      <c r="H869" s="69"/>
      <c r="I869" s="69"/>
      <c r="J869" s="69"/>
      <c r="K869" s="69"/>
      <c r="L869" s="69"/>
      <c r="M869" s="69"/>
      <c r="N869" s="69"/>
    </row>
    <row r="870" spans="1:14" s="68" customFormat="1" ht="15.75">
      <c r="A870" s="69"/>
      <c r="B870" s="69"/>
      <c r="C870" s="69"/>
      <c r="D870" s="69"/>
      <c r="E870" s="69"/>
      <c r="F870" s="69"/>
      <c r="G870" s="69"/>
      <c r="H870" s="69"/>
      <c r="I870" s="69"/>
      <c r="J870" s="69"/>
      <c r="K870" s="69"/>
      <c r="L870" s="69"/>
      <c r="M870" s="69"/>
      <c r="N870" s="69"/>
    </row>
    <row r="871" spans="1:14" s="68" customFormat="1" ht="15.75">
      <c r="A871" s="69"/>
      <c r="B871" s="69"/>
      <c r="C871" s="69"/>
      <c r="D871" s="69"/>
      <c r="E871" s="69"/>
      <c r="F871" s="69"/>
      <c r="G871" s="69"/>
      <c r="H871" s="69"/>
      <c r="I871" s="69"/>
      <c r="J871" s="69"/>
      <c r="K871" s="69"/>
      <c r="L871" s="69"/>
      <c r="M871" s="69"/>
      <c r="N871" s="69"/>
    </row>
    <row r="872" spans="1:14" s="68" customFormat="1" ht="15.75">
      <c r="A872" s="69"/>
      <c r="B872" s="69"/>
      <c r="C872" s="69"/>
      <c r="D872" s="69"/>
      <c r="E872" s="69"/>
      <c r="F872" s="69"/>
      <c r="G872" s="69"/>
      <c r="H872" s="69"/>
      <c r="I872" s="69"/>
      <c r="J872" s="69"/>
      <c r="K872" s="69"/>
      <c r="L872" s="69"/>
      <c r="M872" s="69"/>
      <c r="N872" s="69"/>
    </row>
    <row r="873" spans="1:14" s="68" customFormat="1" ht="15.75">
      <c r="A873" s="69"/>
      <c r="B873" s="69"/>
      <c r="C873" s="69"/>
      <c r="D873" s="69"/>
      <c r="E873" s="69"/>
      <c r="F873" s="69"/>
      <c r="G873" s="69"/>
      <c r="H873" s="69"/>
      <c r="I873" s="69"/>
      <c r="J873" s="69"/>
      <c r="K873" s="69"/>
      <c r="L873" s="69"/>
      <c r="M873" s="69"/>
      <c r="N873" s="69"/>
    </row>
    <row r="874" spans="1:14" s="68" customFormat="1" ht="15.75">
      <c r="A874" s="69"/>
      <c r="B874" s="69"/>
      <c r="C874" s="69"/>
      <c r="D874" s="69"/>
      <c r="E874" s="69"/>
      <c r="F874" s="69"/>
      <c r="G874" s="69"/>
      <c r="H874" s="69"/>
      <c r="I874" s="69"/>
      <c r="J874" s="69"/>
      <c r="K874" s="69"/>
      <c r="L874" s="69"/>
      <c r="M874" s="69"/>
      <c r="N874" s="69"/>
    </row>
  </sheetData>
  <sheetProtection/>
  <mergeCells count="20">
    <mergeCell ref="A16:A17"/>
    <mergeCell ref="B16:B17"/>
    <mergeCell ref="C16:C17"/>
    <mergeCell ref="D16:D17"/>
    <mergeCell ref="E16:E17"/>
    <mergeCell ref="F7:O7"/>
    <mergeCell ref="G16:G17"/>
    <mergeCell ref="H16:H17"/>
    <mergeCell ref="F16:F17"/>
    <mergeCell ref="O16:O17"/>
    <mergeCell ref="N16:N17"/>
    <mergeCell ref="I16:I17"/>
    <mergeCell ref="J16:K16"/>
    <mergeCell ref="L16:M16"/>
    <mergeCell ref="A1:O1"/>
    <mergeCell ref="A2:O2"/>
    <mergeCell ref="A3:O3"/>
    <mergeCell ref="A4:O4"/>
    <mergeCell ref="A5:O5"/>
    <mergeCell ref="F6:O6"/>
  </mergeCells>
  <printOptions/>
  <pageMargins left="1.6535433070866143" right="0.11811023622047245" top="0.2755905511811024" bottom="0.2362204724409449" header="0" footer="0"/>
  <pageSetup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1:K807"/>
  <sheetViews>
    <sheetView showGridLines="0" zoomScale="80" zoomScaleNormal="80" zoomScalePageLayoutView="0" workbookViewId="0" topLeftCell="A1">
      <selection activeCell="O16" sqref="O16"/>
    </sheetView>
  </sheetViews>
  <sheetFormatPr defaultColWidth="11.421875" defaultRowHeight="12.75"/>
  <cols>
    <col min="1" max="1" width="5.57421875" style="2" customWidth="1"/>
    <col min="2" max="2" width="5.28125" style="2" customWidth="1"/>
    <col min="3" max="4" width="5.00390625" style="2" customWidth="1"/>
    <col min="5" max="5" width="5.28125" style="2" customWidth="1"/>
    <col min="6" max="6" width="57.28125" style="2" customWidth="1"/>
    <col min="7" max="7" width="19.8515625" style="2" customWidth="1"/>
    <col min="8" max="8" width="14.28125" style="2" customWidth="1"/>
    <col min="9" max="9" width="14.8515625" style="2" customWidth="1"/>
    <col min="10" max="10" width="15.57421875" style="2" customWidth="1"/>
    <col min="11" max="11" width="11.421875" style="1" customWidth="1"/>
    <col min="12" max="58" width="11.421875" style="68" customWidth="1"/>
    <col min="59" max="16384" width="11.421875" style="1" customWidth="1"/>
  </cols>
  <sheetData>
    <row r="1" spans="1:11" ht="15.75" customHeight="1">
      <c r="A1" s="491">
        <f>+PPNE1!B1</f>
        <v>0</v>
      </c>
      <c r="B1" s="492"/>
      <c r="C1" s="492"/>
      <c r="D1" s="492"/>
      <c r="E1" s="492"/>
      <c r="F1" s="492"/>
      <c r="G1" s="492"/>
      <c r="H1" s="492"/>
      <c r="I1" s="492"/>
      <c r="J1" s="492"/>
      <c r="K1" s="493"/>
    </row>
    <row r="2" spans="1:11" ht="15.75" customHeight="1">
      <c r="A2" s="494" t="s">
        <v>454</v>
      </c>
      <c r="B2" s="480"/>
      <c r="C2" s="480"/>
      <c r="D2" s="480"/>
      <c r="E2" s="480"/>
      <c r="F2" s="480"/>
      <c r="G2" s="480"/>
      <c r="H2" s="480"/>
      <c r="I2" s="480"/>
      <c r="J2" s="480"/>
      <c r="K2" s="495"/>
    </row>
    <row r="3" spans="1:11" ht="15.75" customHeight="1">
      <c r="A3" s="496" t="s">
        <v>455</v>
      </c>
      <c r="B3" s="482"/>
      <c r="C3" s="482"/>
      <c r="D3" s="482"/>
      <c r="E3" s="482"/>
      <c r="F3" s="482"/>
      <c r="G3" s="482"/>
      <c r="H3" s="482"/>
      <c r="I3" s="482"/>
      <c r="J3" s="482"/>
      <c r="K3" s="497"/>
    </row>
    <row r="4" spans="1:11" ht="15.75" customHeight="1">
      <c r="A4" s="483" t="s">
        <v>318</v>
      </c>
      <c r="B4" s="484"/>
      <c r="C4" s="484"/>
      <c r="D4" s="484"/>
      <c r="E4" s="484"/>
      <c r="F4" s="484"/>
      <c r="G4" s="484"/>
      <c r="H4" s="484"/>
      <c r="I4" s="484"/>
      <c r="J4" s="484"/>
      <c r="K4" s="498"/>
    </row>
    <row r="5" spans="1:11" ht="15.75" customHeight="1">
      <c r="A5" s="483">
        <f>+PPNE1!C5</f>
        <v>2021</v>
      </c>
      <c r="B5" s="484"/>
      <c r="C5" s="484"/>
      <c r="D5" s="484"/>
      <c r="E5" s="484"/>
      <c r="F5" s="484"/>
      <c r="G5" s="484"/>
      <c r="H5" s="484"/>
      <c r="I5" s="484"/>
      <c r="J5" s="484"/>
      <c r="K5" s="498"/>
    </row>
    <row r="6" spans="1:11" ht="15.75" customHeight="1">
      <c r="A6" s="369" t="s">
        <v>321</v>
      </c>
      <c r="B6" s="370"/>
      <c r="C6" s="370"/>
      <c r="D6" s="370"/>
      <c r="E6" s="370"/>
      <c r="F6" s="485" t="s">
        <v>456</v>
      </c>
      <c r="G6" s="485"/>
      <c r="H6" s="485"/>
      <c r="I6" s="485"/>
      <c r="J6" s="485"/>
      <c r="K6" s="499"/>
    </row>
    <row r="7" spans="1:11" ht="15.75" customHeight="1">
      <c r="A7" s="371" t="s">
        <v>320</v>
      </c>
      <c r="B7" s="372"/>
      <c r="C7" s="372"/>
      <c r="D7" s="373"/>
      <c r="E7" s="372"/>
      <c r="F7" s="501" t="s">
        <v>1288</v>
      </c>
      <c r="G7" s="501"/>
      <c r="H7" s="501"/>
      <c r="I7" s="501"/>
      <c r="J7" s="501"/>
      <c r="K7" s="502"/>
    </row>
    <row r="8" spans="1:11" ht="15.75" customHeight="1">
      <c r="A8" s="378" t="s">
        <v>57</v>
      </c>
      <c r="B8" s="379"/>
      <c r="C8" s="379"/>
      <c r="D8" s="379"/>
      <c r="E8" s="379"/>
      <c r="F8" s="379"/>
      <c r="G8" s="379"/>
      <c r="H8" s="379"/>
      <c r="I8" s="379"/>
      <c r="J8" s="379"/>
      <c r="K8" s="380"/>
    </row>
    <row r="9" spans="1:11" ht="13.5">
      <c r="A9" s="381" t="s">
        <v>319</v>
      </c>
      <c r="B9" s="382"/>
      <c r="C9" s="382"/>
      <c r="D9" s="382"/>
      <c r="E9" s="383"/>
      <c r="F9" s="383"/>
      <c r="G9" s="384">
        <v>0</v>
      </c>
      <c r="H9" s="385"/>
      <c r="I9" s="385"/>
      <c r="J9" s="385"/>
      <c r="K9" s="386"/>
    </row>
    <row r="10" spans="1:11" ht="13.5">
      <c r="A10" s="381" t="s">
        <v>51</v>
      </c>
      <c r="B10" s="382"/>
      <c r="C10" s="382"/>
      <c r="D10" s="382"/>
      <c r="E10" s="383"/>
      <c r="F10" s="383"/>
      <c r="G10" s="384">
        <f>+H18</f>
        <v>265000000</v>
      </c>
      <c r="H10" s="385"/>
      <c r="I10" s="385"/>
      <c r="J10" s="385"/>
      <c r="K10" s="386"/>
    </row>
    <row r="11" spans="1:11" ht="13.5">
      <c r="A11" s="381" t="s">
        <v>472</v>
      </c>
      <c r="B11" s="382"/>
      <c r="C11" s="382"/>
      <c r="D11" s="382"/>
      <c r="E11" s="383"/>
      <c r="F11" s="383"/>
      <c r="G11" s="384">
        <f>+I18</f>
        <v>343838092</v>
      </c>
      <c r="H11" s="385"/>
      <c r="I11" s="385"/>
      <c r="J11" s="385"/>
      <c r="K11" s="386"/>
    </row>
    <row r="12" spans="1:11" ht="13.5">
      <c r="A12" s="381" t="s">
        <v>52</v>
      </c>
      <c r="B12" s="382"/>
      <c r="C12" s="382"/>
      <c r="D12" s="382"/>
      <c r="E12" s="383"/>
      <c r="F12" s="383"/>
      <c r="G12" s="384">
        <v>0</v>
      </c>
      <c r="H12" s="385"/>
      <c r="I12" s="385"/>
      <c r="J12" s="385"/>
      <c r="K12" s="386"/>
    </row>
    <row r="13" spans="1:11" ht="13.5">
      <c r="A13" s="48" t="s">
        <v>63</v>
      </c>
      <c r="B13" s="382"/>
      <c r="C13" s="382"/>
      <c r="D13" s="382"/>
      <c r="E13" s="383"/>
      <c r="F13" s="383"/>
      <c r="G13" s="387">
        <v>0</v>
      </c>
      <c r="H13" s="385"/>
      <c r="I13" s="385"/>
      <c r="J13" s="385"/>
      <c r="K13" s="386"/>
    </row>
    <row r="14" spans="1:11" ht="14.25" thickBot="1">
      <c r="A14" s="388" t="s">
        <v>74</v>
      </c>
      <c r="B14" s="389"/>
      <c r="C14" s="389"/>
      <c r="D14" s="389"/>
      <c r="E14" s="390"/>
      <c r="F14" s="390"/>
      <c r="G14" s="391">
        <f>+G10+G11</f>
        <v>608838092</v>
      </c>
      <c r="H14" s="392"/>
      <c r="I14" s="392"/>
      <c r="J14" s="392"/>
      <c r="K14" s="393"/>
    </row>
    <row r="15" spans="1:11" ht="15.75" customHeight="1" thickTop="1">
      <c r="A15" s="394" t="s">
        <v>59</v>
      </c>
      <c r="B15" s="395"/>
      <c r="C15" s="395"/>
      <c r="D15" s="395"/>
      <c r="E15" s="395"/>
      <c r="F15" s="395"/>
      <c r="G15" s="395"/>
      <c r="H15" s="395"/>
      <c r="I15" s="395"/>
      <c r="J15" s="395"/>
      <c r="K15" s="396"/>
    </row>
    <row r="16" spans="1:11" ht="19.5" customHeight="1">
      <c r="A16" s="505" t="s">
        <v>75</v>
      </c>
      <c r="B16" s="505" t="s">
        <v>60</v>
      </c>
      <c r="C16" s="505" t="s">
        <v>4</v>
      </c>
      <c r="D16" s="505" t="s">
        <v>61</v>
      </c>
      <c r="E16" s="505" t="s">
        <v>23</v>
      </c>
      <c r="F16" s="503" t="s">
        <v>65</v>
      </c>
      <c r="G16" s="507" t="s">
        <v>62</v>
      </c>
      <c r="H16" s="507" t="s">
        <v>38</v>
      </c>
      <c r="I16" s="507" t="s">
        <v>473</v>
      </c>
      <c r="J16" s="486" t="s">
        <v>346</v>
      </c>
      <c r="K16" s="486" t="s">
        <v>22</v>
      </c>
    </row>
    <row r="17" spans="1:11" ht="44.25" customHeight="1">
      <c r="A17" s="506"/>
      <c r="B17" s="506"/>
      <c r="C17" s="506"/>
      <c r="D17" s="506"/>
      <c r="E17" s="506"/>
      <c r="F17" s="504"/>
      <c r="G17" s="508"/>
      <c r="H17" s="508"/>
      <c r="I17" s="508"/>
      <c r="J17" s="487"/>
      <c r="K17" s="487"/>
    </row>
    <row r="18" spans="1:11" ht="12.75">
      <c r="A18" s="398">
        <v>2</v>
      </c>
      <c r="B18" s="399"/>
      <c r="C18" s="399"/>
      <c r="D18" s="399"/>
      <c r="E18" s="399"/>
      <c r="F18" s="400" t="s">
        <v>10</v>
      </c>
      <c r="G18" s="44">
        <v>0</v>
      </c>
      <c r="H18" s="44">
        <f>+H19+H88+H222+H342+H400+H407+H490</f>
        <v>265000000</v>
      </c>
      <c r="I18" s="44">
        <f>SUM(I19+I88+I222+I342+I400+I407+I490)</f>
        <v>343838092</v>
      </c>
      <c r="J18" s="44">
        <f>SUM(J19+J88+J222+J342+J400+J407+J490)</f>
        <v>608838092</v>
      </c>
      <c r="K18" s="53">
        <v>100</v>
      </c>
    </row>
    <row r="19" spans="1:11" ht="12.75">
      <c r="A19" s="401">
        <v>2</v>
      </c>
      <c r="B19" s="402">
        <v>1</v>
      </c>
      <c r="C19" s="403"/>
      <c r="D19" s="403"/>
      <c r="E19" s="403"/>
      <c r="F19" s="404" t="s">
        <v>347</v>
      </c>
      <c r="G19" s="46">
        <v>0</v>
      </c>
      <c r="H19" s="46">
        <f>SUM(H20+H48+H64+H71+H79)</f>
        <v>122274082</v>
      </c>
      <c r="I19" s="46">
        <f>SUM(I20+I48+I64+I71+I79)</f>
        <v>343838092</v>
      </c>
      <c r="J19" s="46">
        <f>SUM(J20+J48+J64+J71+J79)</f>
        <v>466112174</v>
      </c>
      <c r="K19" s="54">
        <v>71.71557522123894</v>
      </c>
    </row>
    <row r="20" spans="1:11" ht="12.75">
      <c r="A20" s="405">
        <v>2</v>
      </c>
      <c r="B20" s="406">
        <v>1</v>
      </c>
      <c r="C20" s="406">
        <v>1</v>
      </c>
      <c r="D20" s="406"/>
      <c r="E20" s="406"/>
      <c r="F20" s="407" t="s">
        <v>76</v>
      </c>
      <c r="G20" s="45">
        <v>0</v>
      </c>
      <c r="H20" s="45">
        <f>SUM(H21+H28+H37+H39+H41+H46)</f>
        <v>107736838</v>
      </c>
      <c r="I20" s="45">
        <f>SUM(I21+I28+I37+I39+I41+I46)</f>
        <v>300639834</v>
      </c>
      <c r="J20" s="45">
        <f>SUM(J21+J28+J37+J39+J41+J46)</f>
        <v>408376672</v>
      </c>
      <c r="K20" s="55">
        <v>60.059539823008855</v>
      </c>
    </row>
    <row r="21" spans="1:11" ht="12.75">
      <c r="A21" s="408">
        <v>2</v>
      </c>
      <c r="B21" s="409">
        <v>1</v>
      </c>
      <c r="C21" s="409">
        <v>1</v>
      </c>
      <c r="D21" s="409">
        <v>1</v>
      </c>
      <c r="E21" s="409"/>
      <c r="F21" s="410" t="s">
        <v>77</v>
      </c>
      <c r="G21" s="43">
        <v>0</v>
      </c>
      <c r="H21" s="43">
        <f>SUM(H22:H27)</f>
        <v>22044000</v>
      </c>
      <c r="I21" s="43">
        <v>0</v>
      </c>
      <c r="J21" s="43">
        <f>SUM(J22:J27)</f>
        <v>22044000</v>
      </c>
      <c r="K21" s="56">
        <v>0</v>
      </c>
    </row>
    <row r="22" spans="1:11" ht="12.75">
      <c r="A22" s="411">
        <v>2</v>
      </c>
      <c r="B22" s="412">
        <v>1</v>
      </c>
      <c r="C22" s="412">
        <v>1</v>
      </c>
      <c r="D22" s="412">
        <v>1</v>
      </c>
      <c r="E22" s="412" t="s">
        <v>305</v>
      </c>
      <c r="F22" s="413" t="s">
        <v>348</v>
      </c>
      <c r="G22" s="38"/>
      <c r="H22" s="38"/>
      <c r="I22" s="38"/>
      <c r="J22" s="38">
        <v>0</v>
      </c>
      <c r="K22" s="49">
        <v>0</v>
      </c>
    </row>
    <row r="23" spans="1:11" ht="12.75">
      <c r="A23" s="411">
        <v>2</v>
      </c>
      <c r="B23" s="412">
        <v>1</v>
      </c>
      <c r="C23" s="412">
        <v>1</v>
      </c>
      <c r="D23" s="412">
        <v>1</v>
      </c>
      <c r="E23" s="412" t="s">
        <v>306</v>
      </c>
      <c r="F23" s="414" t="s">
        <v>78</v>
      </c>
      <c r="G23" s="38"/>
      <c r="H23" s="38"/>
      <c r="I23" s="38"/>
      <c r="J23" s="38">
        <v>0</v>
      </c>
      <c r="K23" s="49">
        <v>0</v>
      </c>
    </row>
    <row r="24" spans="1:11" ht="12.75">
      <c r="A24" s="411">
        <v>2</v>
      </c>
      <c r="B24" s="412">
        <v>1</v>
      </c>
      <c r="C24" s="412">
        <v>1</v>
      </c>
      <c r="D24" s="412">
        <v>1</v>
      </c>
      <c r="E24" s="412" t="s">
        <v>307</v>
      </c>
      <c r="F24" s="414" t="s">
        <v>349</v>
      </c>
      <c r="G24" s="38"/>
      <c r="H24" s="38"/>
      <c r="I24" s="38"/>
      <c r="J24" s="38">
        <v>0</v>
      </c>
      <c r="K24" s="49">
        <v>0</v>
      </c>
    </row>
    <row r="25" spans="1:11" ht="12.75">
      <c r="A25" s="411">
        <v>2</v>
      </c>
      <c r="B25" s="412">
        <v>1</v>
      </c>
      <c r="C25" s="412">
        <v>1</v>
      </c>
      <c r="D25" s="412">
        <v>1</v>
      </c>
      <c r="E25" s="412" t="s">
        <v>308</v>
      </c>
      <c r="F25" s="414" t="s">
        <v>79</v>
      </c>
      <c r="G25" s="38"/>
      <c r="H25" s="38"/>
      <c r="I25" s="38"/>
      <c r="J25" s="38">
        <v>0</v>
      </c>
      <c r="K25" s="49">
        <v>0</v>
      </c>
    </row>
    <row r="26" spans="1:11" ht="12.75">
      <c r="A26" s="411">
        <v>2</v>
      </c>
      <c r="B26" s="412">
        <v>1</v>
      </c>
      <c r="C26" s="412">
        <v>1</v>
      </c>
      <c r="D26" s="412">
        <v>1</v>
      </c>
      <c r="E26" s="412" t="s">
        <v>312</v>
      </c>
      <c r="F26" s="414" t="s">
        <v>80</v>
      </c>
      <c r="G26" s="38"/>
      <c r="H26" s="38">
        <v>22044000</v>
      </c>
      <c r="I26" s="38"/>
      <c r="J26" s="444">
        <f>SUM(H26:I26)</f>
        <v>22044000</v>
      </c>
      <c r="K26" s="49">
        <v>0</v>
      </c>
    </row>
    <row r="27" spans="1:11" ht="12.75">
      <c r="A27" s="411">
        <v>2</v>
      </c>
      <c r="B27" s="412">
        <v>1</v>
      </c>
      <c r="C27" s="412">
        <v>1</v>
      </c>
      <c r="D27" s="412">
        <v>1</v>
      </c>
      <c r="E27" s="412" t="s">
        <v>350</v>
      </c>
      <c r="F27" s="414" t="s">
        <v>351</v>
      </c>
      <c r="G27" s="38"/>
      <c r="H27" s="38"/>
      <c r="I27" s="38"/>
      <c r="J27" s="38">
        <v>0</v>
      </c>
      <c r="K27" s="49">
        <v>0</v>
      </c>
    </row>
    <row r="28" spans="1:11" ht="12.75">
      <c r="A28" s="408">
        <v>2</v>
      </c>
      <c r="B28" s="409">
        <v>1</v>
      </c>
      <c r="C28" s="409">
        <v>1</v>
      </c>
      <c r="D28" s="409">
        <v>2</v>
      </c>
      <c r="E28" s="409"/>
      <c r="F28" s="410" t="s">
        <v>81</v>
      </c>
      <c r="G28" s="43">
        <v>0</v>
      </c>
      <c r="H28" s="43">
        <f>SUM(H29:H37)</f>
        <v>77726366</v>
      </c>
      <c r="I28" s="43">
        <f>SUM(I29:I36)</f>
        <v>279593448</v>
      </c>
      <c r="J28" s="43">
        <f>SUM(J29:J36)</f>
        <v>357319814</v>
      </c>
      <c r="K28" s="56">
        <v>0</v>
      </c>
    </row>
    <row r="29" spans="1:11" ht="12.75">
      <c r="A29" s="411">
        <v>2</v>
      </c>
      <c r="B29" s="412">
        <v>1</v>
      </c>
      <c r="C29" s="412">
        <v>1</v>
      </c>
      <c r="D29" s="412">
        <v>2</v>
      </c>
      <c r="E29" s="412" t="s">
        <v>305</v>
      </c>
      <c r="F29" s="414" t="s">
        <v>82</v>
      </c>
      <c r="G29" s="38"/>
      <c r="H29" s="38">
        <v>75377666</v>
      </c>
      <c r="I29" s="38">
        <v>279593448</v>
      </c>
      <c r="J29" s="444">
        <f>SUM(H29:I29)</f>
        <v>354971114</v>
      </c>
      <c r="K29" s="49">
        <v>55.13274336283186</v>
      </c>
    </row>
    <row r="30" spans="1:11" ht="12.75">
      <c r="A30" s="411">
        <v>2</v>
      </c>
      <c r="B30" s="412">
        <v>1</v>
      </c>
      <c r="C30" s="412">
        <v>1</v>
      </c>
      <c r="D30" s="412">
        <v>2</v>
      </c>
      <c r="E30" s="412" t="s">
        <v>306</v>
      </c>
      <c r="F30" s="414" t="s">
        <v>83</v>
      </c>
      <c r="G30" s="38"/>
      <c r="H30" s="38"/>
      <c r="I30" s="38"/>
      <c r="J30" s="38">
        <v>0</v>
      </c>
      <c r="K30" s="49">
        <v>0</v>
      </c>
    </row>
    <row r="31" spans="1:11" ht="12.75">
      <c r="A31" s="411">
        <v>2</v>
      </c>
      <c r="B31" s="412">
        <v>1</v>
      </c>
      <c r="C31" s="412">
        <v>1</v>
      </c>
      <c r="D31" s="412">
        <v>2</v>
      </c>
      <c r="E31" s="412" t="s">
        <v>307</v>
      </c>
      <c r="F31" s="414" t="s">
        <v>39</v>
      </c>
      <c r="G31" s="38"/>
      <c r="H31" s="38"/>
      <c r="I31" s="38"/>
      <c r="J31" s="38">
        <v>0</v>
      </c>
      <c r="K31" s="49">
        <v>0</v>
      </c>
    </row>
    <row r="32" spans="1:11" ht="12.75">
      <c r="A32" s="411">
        <v>2</v>
      </c>
      <c r="B32" s="412">
        <v>1</v>
      </c>
      <c r="C32" s="412">
        <v>1</v>
      </c>
      <c r="D32" s="412">
        <v>2</v>
      </c>
      <c r="E32" s="412" t="s">
        <v>308</v>
      </c>
      <c r="F32" s="414" t="s">
        <v>84</v>
      </c>
      <c r="G32" s="38"/>
      <c r="H32" s="38"/>
      <c r="I32" s="38"/>
      <c r="J32" s="38">
        <v>0</v>
      </c>
      <c r="K32" s="49">
        <v>0</v>
      </c>
    </row>
    <row r="33" spans="1:11" ht="12.75">
      <c r="A33" s="411">
        <v>2</v>
      </c>
      <c r="B33" s="412">
        <v>1</v>
      </c>
      <c r="C33" s="412">
        <v>1</v>
      </c>
      <c r="D33" s="412">
        <v>2</v>
      </c>
      <c r="E33" s="412" t="s">
        <v>312</v>
      </c>
      <c r="F33" s="414" t="s">
        <v>85</v>
      </c>
      <c r="G33" s="38"/>
      <c r="H33" s="38"/>
      <c r="I33" s="38"/>
      <c r="J33" s="38">
        <v>0</v>
      </c>
      <c r="K33" s="49">
        <v>0</v>
      </c>
    </row>
    <row r="34" spans="1:11" ht="12.75">
      <c r="A34" s="411">
        <v>2</v>
      </c>
      <c r="B34" s="412">
        <v>1</v>
      </c>
      <c r="C34" s="412">
        <v>1</v>
      </c>
      <c r="D34" s="412">
        <v>2</v>
      </c>
      <c r="E34" s="412" t="s">
        <v>350</v>
      </c>
      <c r="F34" s="414" t="s">
        <v>86</v>
      </c>
      <c r="G34" s="38"/>
      <c r="H34" s="38"/>
      <c r="I34" s="38"/>
      <c r="J34" s="38">
        <v>0</v>
      </c>
      <c r="K34" s="49">
        <v>0</v>
      </c>
    </row>
    <row r="35" spans="1:11" ht="12.75">
      <c r="A35" s="411">
        <v>2</v>
      </c>
      <c r="B35" s="412">
        <v>1</v>
      </c>
      <c r="C35" s="412">
        <v>1</v>
      </c>
      <c r="D35" s="412">
        <v>2</v>
      </c>
      <c r="E35" s="412" t="s">
        <v>352</v>
      </c>
      <c r="F35" s="414" t="s">
        <v>41</v>
      </c>
      <c r="G35" s="38"/>
      <c r="H35" s="38"/>
      <c r="I35" s="38"/>
      <c r="J35" s="38">
        <v>0</v>
      </c>
      <c r="K35" s="49">
        <v>0</v>
      </c>
    </row>
    <row r="36" spans="1:11" ht="12.75">
      <c r="A36" s="411">
        <v>2</v>
      </c>
      <c r="B36" s="412">
        <v>1</v>
      </c>
      <c r="C36" s="412">
        <v>1</v>
      </c>
      <c r="D36" s="412">
        <v>2</v>
      </c>
      <c r="E36" s="412" t="s">
        <v>358</v>
      </c>
      <c r="F36" s="414" t="s">
        <v>1289</v>
      </c>
      <c r="G36" s="38"/>
      <c r="H36" s="38">
        <v>2348700</v>
      </c>
      <c r="I36" s="38"/>
      <c r="J36" s="38">
        <f>SUM(H36:I36)</f>
        <v>2348700</v>
      </c>
      <c r="K36" s="49"/>
    </row>
    <row r="37" spans="1:11" ht="12.75">
      <c r="A37" s="408">
        <v>2</v>
      </c>
      <c r="B37" s="409">
        <v>1</v>
      </c>
      <c r="C37" s="409">
        <v>1</v>
      </c>
      <c r="D37" s="409">
        <v>3</v>
      </c>
      <c r="E37" s="409"/>
      <c r="F37" s="410" t="s">
        <v>87</v>
      </c>
      <c r="G37" s="43">
        <v>0</v>
      </c>
      <c r="H37" s="43">
        <v>0</v>
      </c>
      <c r="I37" s="43">
        <v>0</v>
      </c>
      <c r="J37" s="43">
        <v>0</v>
      </c>
      <c r="K37" s="56">
        <v>0</v>
      </c>
    </row>
    <row r="38" spans="1:11" ht="12.75">
      <c r="A38" s="411">
        <v>2</v>
      </c>
      <c r="B38" s="412">
        <v>1</v>
      </c>
      <c r="C38" s="412">
        <v>1</v>
      </c>
      <c r="D38" s="412">
        <v>3</v>
      </c>
      <c r="E38" s="412" t="s">
        <v>305</v>
      </c>
      <c r="F38" s="414" t="s">
        <v>87</v>
      </c>
      <c r="G38" s="38"/>
      <c r="H38" s="38"/>
      <c r="I38" s="38"/>
      <c r="J38" s="38">
        <v>0</v>
      </c>
      <c r="K38" s="49">
        <v>0</v>
      </c>
    </row>
    <row r="39" spans="1:11" ht="12.75">
      <c r="A39" s="408">
        <v>2</v>
      </c>
      <c r="B39" s="409">
        <v>1</v>
      </c>
      <c r="C39" s="409">
        <v>1</v>
      </c>
      <c r="D39" s="409">
        <v>4</v>
      </c>
      <c r="E39" s="409"/>
      <c r="F39" s="410" t="s">
        <v>353</v>
      </c>
      <c r="G39" s="43">
        <v>0</v>
      </c>
      <c r="H39" s="43">
        <f>SUM(H40)</f>
        <v>6281472</v>
      </c>
      <c r="I39" s="43">
        <f>SUM(I40)</f>
        <v>21046386</v>
      </c>
      <c r="J39" s="43">
        <f>SUM(J40)</f>
        <v>27327858</v>
      </c>
      <c r="K39" s="56">
        <v>4.627150442477876</v>
      </c>
    </row>
    <row r="40" spans="1:11" ht="12.75">
      <c r="A40" s="411">
        <v>2</v>
      </c>
      <c r="B40" s="412">
        <v>1</v>
      </c>
      <c r="C40" s="412">
        <v>1</v>
      </c>
      <c r="D40" s="412">
        <v>4</v>
      </c>
      <c r="E40" s="412" t="s">
        <v>305</v>
      </c>
      <c r="F40" s="414" t="s">
        <v>353</v>
      </c>
      <c r="G40" s="38"/>
      <c r="H40" s="38">
        <v>6281472</v>
      </c>
      <c r="I40" s="38">
        <v>21046386</v>
      </c>
      <c r="J40" s="38">
        <f>SUM(H40:I40)</f>
        <v>27327858</v>
      </c>
      <c r="K40" s="49">
        <v>4.627150442477876</v>
      </c>
    </row>
    <row r="41" spans="1:11" ht="12.75">
      <c r="A41" s="408">
        <v>2</v>
      </c>
      <c r="B41" s="409">
        <v>1</v>
      </c>
      <c r="C41" s="409">
        <v>1</v>
      </c>
      <c r="D41" s="409">
        <v>5</v>
      </c>
      <c r="E41" s="409"/>
      <c r="F41" s="410" t="s">
        <v>354</v>
      </c>
      <c r="G41" s="43">
        <v>0</v>
      </c>
      <c r="H41" s="43">
        <f>SUM(H42:H45)</f>
        <v>1685000</v>
      </c>
      <c r="I41" s="43">
        <v>0</v>
      </c>
      <c r="J41" s="43">
        <f>SUM(J42:J45)</f>
        <v>1685000</v>
      </c>
      <c r="K41" s="56">
        <v>0.29964601769911503</v>
      </c>
    </row>
    <row r="42" spans="1:11" ht="12.75">
      <c r="A42" s="411">
        <v>2</v>
      </c>
      <c r="B42" s="412">
        <v>1</v>
      </c>
      <c r="C42" s="412">
        <v>1</v>
      </c>
      <c r="D42" s="412">
        <v>5</v>
      </c>
      <c r="E42" s="412" t="s">
        <v>305</v>
      </c>
      <c r="F42" s="415" t="s">
        <v>354</v>
      </c>
      <c r="G42" s="38"/>
      <c r="H42" s="38">
        <v>885000</v>
      </c>
      <c r="I42" s="38"/>
      <c r="J42" s="38">
        <f>SUM(H42:I42)</f>
        <v>885000</v>
      </c>
      <c r="K42" s="49">
        <v>0.1566371681415929</v>
      </c>
    </row>
    <row r="43" spans="1:11" ht="12.75">
      <c r="A43" s="411">
        <v>2</v>
      </c>
      <c r="B43" s="412">
        <v>1</v>
      </c>
      <c r="C43" s="412">
        <v>1</v>
      </c>
      <c r="D43" s="412">
        <v>5</v>
      </c>
      <c r="E43" s="412" t="s">
        <v>306</v>
      </c>
      <c r="F43" s="414" t="s">
        <v>88</v>
      </c>
      <c r="G43" s="38"/>
      <c r="H43" s="38"/>
      <c r="I43" s="38"/>
      <c r="J43" s="38">
        <v>0</v>
      </c>
      <c r="K43" s="49">
        <v>0</v>
      </c>
    </row>
    <row r="44" spans="1:11" ht="12.75">
      <c r="A44" s="411">
        <v>2</v>
      </c>
      <c r="B44" s="412">
        <v>1</v>
      </c>
      <c r="C44" s="412">
        <v>1</v>
      </c>
      <c r="D44" s="412">
        <v>5</v>
      </c>
      <c r="E44" s="412" t="s">
        <v>307</v>
      </c>
      <c r="F44" s="414" t="s">
        <v>355</v>
      </c>
      <c r="G44" s="38"/>
      <c r="H44" s="38">
        <v>300000</v>
      </c>
      <c r="I44" s="38"/>
      <c r="J44" s="38">
        <f>SUM(H44:I44)</f>
        <v>300000</v>
      </c>
      <c r="K44" s="49">
        <v>0.05380530973451327</v>
      </c>
    </row>
    <row r="45" spans="1:11" ht="12.75">
      <c r="A45" s="411">
        <v>2</v>
      </c>
      <c r="B45" s="412">
        <v>1</v>
      </c>
      <c r="C45" s="412">
        <v>1</v>
      </c>
      <c r="D45" s="412">
        <v>5</v>
      </c>
      <c r="E45" s="412" t="s">
        <v>308</v>
      </c>
      <c r="F45" s="414" t="s">
        <v>309</v>
      </c>
      <c r="G45" s="38"/>
      <c r="H45" s="38">
        <v>500000</v>
      </c>
      <c r="I45" s="38"/>
      <c r="J45" s="38">
        <f>SUM(H45:I45)</f>
        <v>500000</v>
      </c>
      <c r="K45" s="49">
        <v>0.08920353982300884</v>
      </c>
    </row>
    <row r="46" spans="1:11" ht="12.75">
      <c r="A46" s="408">
        <v>2</v>
      </c>
      <c r="B46" s="409">
        <v>1</v>
      </c>
      <c r="C46" s="409">
        <v>1</v>
      </c>
      <c r="D46" s="409">
        <v>6</v>
      </c>
      <c r="E46" s="409"/>
      <c r="F46" s="410" t="s">
        <v>356</v>
      </c>
      <c r="G46" s="43">
        <v>0</v>
      </c>
      <c r="H46" s="43">
        <v>0</v>
      </c>
      <c r="I46" s="43">
        <v>0</v>
      </c>
      <c r="J46" s="43">
        <v>0</v>
      </c>
      <c r="K46" s="56">
        <v>0</v>
      </c>
    </row>
    <row r="47" spans="1:11" ht="12.75">
      <c r="A47" s="411">
        <v>2</v>
      </c>
      <c r="B47" s="412">
        <v>1</v>
      </c>
      <c r="C47" s="412">
        <v>1</v>
      </c>
      <c r="D47" s="412">
        <v>6</v>
      </c>
      <c r="E47" s="412" t="s">
        <v>305</v>
      </c>
      <c r="F47" s="414" t="s">
        <v>356</v>
      </c>
      <c r="G47" s="38"/>
      <c r="H47" s="38"/>
      <c r="I47" s="38"/>
      <c r="J47" s="38">
        <v>0</v>
      </c>
      <c r="K47" s="49">
        <v>0</v>
      </c>
    </row>
    <row r="48" spans="1:11" ht="12.75">
      <c r="A48" s="405">
        <v>2</v>
      </c>
      <c r="B48" s="406">
        <v>1</v>
      </c>
      <c r="C48" s="406">
        <v>2</v>
      </c>
      <c r="D48" s="406"/>
      <c r="E48" s="406"/>
      <c r="F48" s="407" t="s">
        <v>24</v>
      </c>
      <c r="G48" s="45">
        <v>0</v>
      </c>
      <c r="H48" s="45">
        <f>SUM(H49+H51+H62)</f>
        <v>2912000</v>
      </c>
      <c r="I48" s="45">
        <f>SUM(I49+I51+I62)</f>
        <v>0</v>
      </c>
      <c r="J48" s="45">
        <f>SUM(J49+J51+J62)</f>
        <v>2912000</v>
      </c>
      <c r="K48" s="55">
        <v>3.6504424778761058</v>
      </c>
    </row>
    <row r="49" spans="1:11" ht="12.75">
      <c r="A49" s="408">
        <v>2</v>
      </c>
      <c r="B49" s="409">
        <v>1</v>
      </c>
      <c r="C49" s="409">
        <v>2</v>
      </c>
      <c r="D49" s="409">
        <v>1</v>
      </c>
      <c r="E49" s="409"/>
      <c r="F49" s="410" t="s">
        <v>89</v>
      </c>
      <c r="G49" s="43">
        <v>0</v>
      </c>
      <c r="H49" s="43">
        <v>0</v>
      </c>
      <c r="I49" s="43">
        <v>0</v>
      </c>
      <c r="J49" s="43">
        <v>0</v>
      </c>
      <c r="K49" s="56">
        <v>0</v>
      </c>
    </row>
    <row r="50" spans="1:11" ht="12.75">
      <c r="A50" s="411">
        <v>2</v>
      </c>
      <c r="B50" s="412">
        <v>1</v>
      </c>
      <c r="C50" s="412">
        <v>2</v>
      </c>
      <c r="D50" s="412">
        <v>1</v>
      </c>
      <c r="E50" s="412" t="s">
        <v>305</v>
      </c>
      <c r="F50" s="414" t="s">
        <v>89</v>
      </c>
      <c r="G50" s="38"/>
      <c r="H50" s="38"/>
      <c r="I50" s="38"/>
      <c r="J50" s="38">
        <v>0</v>
      </c>
      <c r="K50" s="49">
        <v>0</v>
      </c>
    </row>
    <row r="51" spans="1:11" ht="12.75">
      <c r="A51" s="408">
        <v>2</v>
      </c>
      <c r="B51" s="409">
        <v>1</v>
      </c>
      <c r="C51" s="409">
        <v>2</v>
      </c>
      <c r="D51" s="409">
        <v>2</v>
      </c>
      <c r="E51" s="409"/>
      <c r="F51" s="410" t="s">
        <v>90</v>
      </c>
      <c r="G51" s="43">
        <v>0</v>
      </c>
      <c r="H51" s="43">
        <f>SUM(H52:H61)</f>
        <v>2912000</v>
      </c>
      <c r="I51" s="43">
        <v>0</v>
      </c>
      <c r="J51" s="43">
        <f>SUM(J52:J61)</f>
        <v>2912000</v>
      </c>
      <c r="K51" s="56">
        <v>3.6504424778761058</v>
      </c>
    </row>
    <row r="52" spans="1:11" ht="12.75">
      <c r="A52" s="411">
        <v>2</v>
      </c>
      <c r="B52" s="412">
        <v>1</v>
      </c>
      <c r="C52" s="412">
        <v>2</v>
      </c>
      <c r="D52" s="412">
        <v>2</v>
      </c>
      <c r="E52" s="412" t="s">
        <v>305</v>
      </c>
      <c r="F52" s="414" t="s">
        <v>91</v>
      </c>
      <c r="G52" s="38"/>
      <c r="H52" s="38"/>
      <c r="I52" s="38"/>
      <c r="J52" s="38">
        <v>0</v>
      </c>
      <c r="K52" s="49">
        <v>0</v>
      </c>
    </row>
    <row r="53" spans="1:11" ht="12.75">
      <c r="A53" s="411">
        <v>2</v>
      </c>
      <c r="B53" s="412">
        <v>1</v>
      </c>
      <c r="C53" s="412">
        <v>2</v>
      </c>
      <c r="D53" s="412">
        <v>2</v>
      </c>
      <c r="E53" s="412" t="s">
        <v>306</v>
      </c>
      <c r="F53" s="414" t="s">
        <v>92</v>
      </c>
      <c r="G53" s="38"/>
      <c r="H53" s="38"/>
      <c r="I53" s="38"/>
      <c r="J53" s="38">
        <v>0</v>
      </c>
      <c r="K53" s="49">
        <v>0</v>
      </c>
    </row>
    <row r="54" spans="1:11" ht="22.5">
      <c r="A54" s="411">
        <v>2</v>
      </c>
      <c r="B54" s="412">
        <v>1</v>
      </c>
      <c r="C54" s="412">
        <v>2</v>
      </c>
      <c r="D54" s="412">
        <v>2</v>
      </c>
      <c r="E54" s="412" t="s">
        <v>307</v>
      </c>
      <c r="F54" s="416" t="s">
        <v>93</v>
      </c>
      <c r="G54" s="38"/>
      <c r="H54" s="38"/>
      <c r="I54" s="38"/>
      <c r="J54" s="38">
        <v>0</v>
      </c>
      <c r="K54" s="49">
        <v>0</v>
      </c>
    </row>
    <row r="55" spans="1:11" ht="12.75">
      <c r="A55" s="411">
        <v>2</v>
      </c>
      <c r="B55" s="412">
        <v>1</v>
      </c>
      <c r="C55" s="412">
        <v>2</v>
      </c>
      <c r="D55" s="412">
        <v>2</v>
      </c>
      <c r="E55" s="412" t="s">
        <v>308</v>
      </c>
      <c r="F55" s="414" t="s">
        <v>94</v>
      </c>
      <c r="G55" s="38"/>
      <c r="H55" s="38"/>
      <c r="I55" s="38"/>
      <c r="J55" s="38">
        <v>0</v>
      </c>
      <c r="K55" s="49">
        <v>0</v>
      </c>
    </row>
    <row r="56" spans="1:11" ht="12.75">
      <c r="A56" s="411">
        <v>2</v>
      </c>
      <c r="B56" s="412">
        <v>1</v>
      </c>
      <c r="C56" s="412">
        <v>2</v>
      </c>
      <c r="D56" s="412">
        <v>2</v>
      </c>
      <c r="E56" s="412" t="s">
        <v>312</v>
      </c>
      <c r="F56" s="414" t="s">
        <v>95</v>
      </c>
      <c r="G56" s="38"/>
      <c r="H56" s="38">
        <v>2912000</v>
      </c>
      <c r="I56" s="38"/>
      <c r="J56" s="38">
        <f>SUM(H56:I56)</f>
        <v>2912000</v>
      </c>
      <c r="K56" s="49">
        <v>0.531504424778761</v>
      </c>
    </row>
    <row r="57" spans="1:11" ht="12.75">
      <c r="A57" s="411">
        <v>2</v>
      </c>
      <c r="B57" s="412">
        <v>1</v>
      </c>
      <c r="C57" s="412">
        <v>2</v>
      </c>
      <c r="D57" s="412">
        <v>2</v>
      </c>
      <c r="E57" s="412" t="s">
        <v>350</v>
      </c>
      <c r="F57" s="414" t="s">
        <v>96</v>
      </c>
      <c r="G57" s="38"/>
      <c r="H57" s="38"/>
      <c r="I57" s="38"/>
      <c r="J57" s="38">
        <v>0</v>
      </c>
      <c r="K57" s="49">
        <v>0</v>
      </c>
    </row>
    <row r="58" spans="1:11" ht="12.75">
      <c r="A58" s="411">
        <v>2</v>
      </c>
      <c r="B58" s="412">
        <v>1</v>
      </c>
      <c r="C58" s="412">
        <v>2</v>
      </c>
      <c r="D58" s="412">
        <v>2</v>
      </c>
      <c r="E58" s="412" t="s">
        <v>352</v>
      </c>
      <c r="F58" s="414" t="s">
        <v>97</v>
      </c>
      <c r="G58" s="38"/>
      <c r="H58" s="38"/>
      <c r="I58" s="38"/>
      <c r="J58" s="38">
        <v>0</v>
      </c>
      <c r="K58" s="49">
        <v>0</v>
      </c>
    </row>
    <row r="59" spans="1:11" ht="12.75">
      <c r="A59" s="411">
        <v>2</v>
      </c>
      <c r="B59" s="412">
        <v>1</v>
      </c>
      <c r="C59" s="412">
        <v>2</v>
      </c>
      <c r="D59" s="412">
        <v>2</v>
      </c>
      <c r="E59" s="412" t="s">
        <v>357</v>
      </c>
      <c r="F59" s="414" t="s">
        <v>98</v>
      </c>
      <c r="G59" s="38"/>
      <c r="H59" s="38"/>
      <c r="I59" s="38"/>
      <c r="J59" s="38">
        <f>SUM(H59:I59)</f>
        <v>0</v>
      </c>
      <c r="K59" s="49">
        <v>0.2867256637168141</v>
      </c>
    </row>
    <row r="60" spans="1:11" ht="12.75">
      <c r="A60" s="411">
        <v>2</v>
      </c>
      <c r="B60" s="412">
        <v>1</v>
      </c>
      <c r="C60" s="412">
        <v>2</v>
      </c>
      <c r="D60" s="412">
        <v>2</v>
      </c>
      <c r="E60" s="412" t="s">
        <v>358</v>
      </c>
      <c r="F60" s="414" t="s">
        <v>99</v>
      </c>
      <c r="G60" s="38"/>
      <c r="H60" s="38"/>
      <c r="I60" s="38"/>
      <c r="J60" s="38">
        <v>0</v>
      </c>
      <c r="K60" s="49">
        <v>0</v>
      </c>
    </row>
    <row r="61" spans="1:11" ht="12.75">
      <c r="A61" s="411">
        <v>2</v>
      </c>
      <c r="B61" s="412">
        <v>1</v>
      </c>
      <c r="C61" s="412">
        <v>2</v>
      </c>
      <c r="D61" s="412">
        <v>2</v>
      </c>
      <c r="E61" s="412" t="s">
        <v>359</v>
      </c>
      <c r="F61" s="416" t="s">
        <v>100</v>
      </c>
      <c r="G61" s="38"/>
      <c r="H61" s="38"/>
      <c r="I61" s="38"/>
      <c r="J61" s="38"/>
      <c r="K61" s="49">
        <v>2.8322123893805307</v>
      </c>
    </row>
    <row r="62" spans="1:11" ht="12.75">
      <c r="A62" s="408">
        <v>2</v>
      </c>
      <c r="B62" s="409">
        <v>1</v>
      </c>
      <c r="C62" s="409">
        <v>2</v>
      </c>
      <c r="D62" s="409">
        <v>3</v>
      </c>
      <c r="E62" s="409"/>
      <c r="F62" s="410" t="s">
        <v>40</v>
      </c>
      <c r="G62" s="43">
        <v>0</v>
      </c>
      <c r="H62" s="43">
        <v>0</v>
      </c>
      <c r="I62" s="43">
        <v>0</v>
      </c>
      <c r="J62" s="43">
        <v>0</v>
      </c>
      <c r="K62" s="56">
        <v>0</v>
      </c>
    </row>
    <row r="63" spans="1:11" ht="12.75">
      <c r="A63" s="411">
        <v>2</v>
      </c>
      <c r="B63" s="412">
        <v>1</v>
      </c>
      <c r="C63" s="412">
        <v>2</v>
      </c>
      <c r="D63" s="412">
        <v>3</v>
      </c>
      <c r="E63" s="412" t="s">
        <v>305</v>
      </c>
      <c r="F63" s="414" t="s">
        <v>40</v>
      </c>
      <c r="G63" s="38"/>
      <c r="H63" s="38"/>
      <c r="I63" s="38"/>
      <c r="J63" s="38">
        <v>0</v>
      </c>
      <c r="K63" s="49">
        <v>0</v>
      </c>
    </row>
    <row r="64" spans="1:11" ht="12.75">
      <c r="A64" s="405">
        <v>2</v>
      </c>
      <c r="B64" s="406">
        <v>1</v>
      </c>
      <c r="C64" s="406">
        <v>3</v>
      </c>
      <c r="D64" s="406"/>
      <c r="E64" s="406"/>
      <c r="F64" s="407" t="s">
        <v>42</v>
      </c>
      <c r="G64" s="45">
        <v>0</v>
      </c>
      <c r="H64" s="45">
        <v>0</v>
      </c>
      <c r="I64" s="45">
        <v>0</v>
      </c>
      <c r="J64" s="45">
        <v>0</v>
      </c>
      <c r="K64" s="55">
        <v>0</v>
      </c>
    </row>
    <row r="65" spans="1:11" ht="12.75">
      <c r="A65" s="408">
        <v>2</v>
      </c>
      <c r="B65" s="409">
        <v>1</v>
      </c>
      <c r="C65" s="409">
        <v>3</v>
      </c>
      <c r="D65" s="409">
        <v>1</v>
      </c>
      <c r="E65" s="409"/>
      <c r="F65" s="417" t="s">
        <v>101</v>
      </c>
      <c r="G65" s="43">
        <v>0</v>
      </c>
      <c r="H65" s="43">
        <v>0</v>
      </c>
      <c r="I65" s="43">
        <v>0</v>
      </c>
      <c r="J65" s="43">
        <v>0</v>
      </c>
      <c r="K65" s="56">
        <v>0</v>
      </c>
    </row>
    <row r="66" spans="1:11" ht="12.75">
      <c r="A66" s="418">
        <v>2</v>
      </c>
      <c r="B66" s="412">
        <v>1</v>
      </c>
      <c r="C66" s="412">
        <v>3</v>
      </c>
      <c r="D66" s="412">
        <v>1</v>
      </c>
      <c r="E66" s="412" t="s">
        <v>305</v>
      </c>
      <c r="F66" s="419" t="s">
        <v>102</v>
      </c>
      <c r="G66" s="38"/>
      <c r="H66" s="38"/>
      <c r="I66" s="38"/>
      <c r="J66" s="38">
        <v>0</v>
      </c>
      <c r="K66" s="49">
        <v>0</v>
      </c>
    </row>
    <row r="67" spans="1:11" ht="12.75">
      <c r="A67" s="418">
        <v>2</v>
      </c>
      <c r="B67" s="412">
        <v>1</v>
      </c>
      <c r="C67" s="412">
        <v>3</v>
      </c>
      <c r="D67" s="412">
        <v>1</v>
      </c>
      <c r="E67" s="412" t="s">
        <v>306</v>
      </c>
      <c r="F67" s="419" t="s">
        <v>103</v>
      </c>
      <c r="G67" s="38"/>
      <c r="H67" s="38"/>
      <c r="I67" s="38"/>
      <c r="J67" s="38">
        <v>0</v>
      </c>
      <c r="K67" s="49">
        <v>0</v>
      </c>
    </row>
    <row r="68" spans="1:11" ht="12.75">
      <c r="A68" s="408">
        <v>2</v>
      </c>
      <c r="B68" s="409">
        <v>1</v>
      </c>
      <c r="C68" s="409">
        <v>3</v>
      </c>
      <c r="D68" s="409">
        <v>2</v>
      </c>
      <c r="E68" s="409"/>
      <c r="F68" s="417" t="s">
        <v>104</v>
      </c>
      <c r="G68" s="43">
        <v>0</v>
      </c>
      <c r="H68" s="43">
        <v>0</v>
      </c>
      <c r="I68" s="43">
        <v>0</v>
      </c>
      <c r="J68" s="43">
        <v>0</v>
      </c>
      <c r="K68" s="56">
        <v>0</v>
      </c>
    </row>
    <row r="69" spans="1:11" ht="12.75">
      <c r="A69" s="418">
        <v>2</v>
      </c>
      <c r="B69" s="412">
        <v>1</v>
      </c>
      <c r="C69" s="412">
        <v>3</v>
      </c>
      <c r="D69" s="412">
        <v>2</v>
      </c>
      <c r="E69" s="412" t="s">
        <v>305</v>
      </c>
      <c r="F69" s="419" t="s">
        <v>105</v>
      </c>
      <c r="G69" s="38"/>
      <c r="H69" s="38"/>
      <c r="I69" s="38"/>
      <c r="J69" s="38">
        <v>0</v>
      </c>
      <c r="K69" s="49">
        <v>0</v>
      </c>
    </row>
    <row r="70" spans="1:11" ht="12.75">
      <c r="A70" s="418">
        <v>2</v>
      </c>
      <c r="B70" s="412">
        <v>1</v>
      </c>
      <c r="C70" s="412">
        <v>3</v>
      </c>
      <c r="D70" s="412">
        <v>2</v>
      </c>
      <c r="E70" s="412" t="s">
        <v>306</v>
      </c>
      <c r="F70" s="419" t="s">
        <v>106</v>
      </c>
      <c r="G70" s="38"/>
      <c r="H70" s="38"/>
      <c r="I70" s="38"/>
      <c r="J70" s="38">
        <v>0</v>
      </c>
      <c r="K70" s="49">
        <v>0</v>
      </c>
    </row>
    <row r="71" spans="1:11" ht="12.75">
      <c r="A71" s="405">
        <v>2</v>
      </c>
      <c r="B71" s="406">
        <v>1</v>
      </c>
      <c r="C71" s="406">
        <v>4</v>
      </c>
      <c r="D71" s="406"/>
      <c r="E71" s="406"/>
      <c r="F71" s="407" t="s">
        <v>43</v>
      </c>
      <c r="G71" s="45">
        <v>0</v>
      </c>
      <c r="H71" s="45">
        <f>+H72+H74</f>
        <v>100000</v>
      </c>
      <c r="I71" s="45">
        <v>0</v>
      </c>
      <c r="J71" s="45">
        <f>+J72+J74</f>
        <v>100000</v>
      </c>
      <c r="K71" s="55">
        <v>0</v>
      </c>
    </row>
    <row r="72" spans="1:11" ht="12.75">
      <c r="A72" s="408">
        <v>2</v>
      </c>
      <c r="B72" s="409">
        <v>1</v>
      </c>
      <c r="C72" s="409">
        <v>4</v>
      </c>
      <c r="D72" s="409">
        <v>1</v>
      </c>
      <c r="E72" s="409"/>
      <c r="F72" s="417" t="s">
        <v>44</v>
      </c>
      <c r="G72" s="43">
        <v>0</v>
      </c>
      <c r="H72" s="43">
        <v>0</v>
      </c>
      <c r="I72" s="43">
        <v>0</v>
      </c>
      <c r="J72" s="43">
        <v>0</v>
      </c>
      <c r="K72" s="56">
        <v>0</v>
      </c>
    </row>
    <row r="73" spans="1:11" ht="12.75">
      <c r="A73" s="411">
        <v>2</v>
      </c>
      <c r="B73" s="412">
        <v>1</v>
      </c>
      <c r="C73" s="412">
        <v>4</v>
      </c>
      <c r="D73" s="412">
        <v>1</v>
      </c>
      <c r="E73" s="412" t="s">
        <v>305</v>
      </c>
      <c r="F73" s="414" t="s">
        <v>44</v>
      </c>
      <c r="G73" s="38"/>
      <c r="H73" s="38"/>
      <c r="I73" s="38"/>
      <c r="J73" s="38">
        <v>0</v>
      </c>
      <c r="K73" s="49">
        <v>0</v>
      </c>
    </row>
    <row r="74" spans="1:11" ht="12.75">
      <c r="A74" s="408">
        <v>2</v>
      </c>
      <c r="B74" s="409">
        <v>1</v>
      </c>
      <c r="C74" s="409">
        <v>4</v>
      </c>
      <c r="D74" s="409">
        <v>2</v>
      </c>
      <c r="E74" s="409"/>
      <c r="F74" s="417" t="s">
        <v>110</v>
      </c>
      <c r="G74" s="43">
        <v>0</v>
      </c>
      <c r="H74" s="43">
        <f>+H75</f>
        <v>100000</v>
      </c>
      <c r="I74" s="43">
        <v>0</v>
      </c>
      <c r="J74" s="43">
        <f>+J75</f>
        <v>100000</v>
      </c>
      <c r="K74" s="56">
        <v>0</v>
      </c>
    </row>
    <row r="75" spans="1:11" ht="12.75">
      <c r="A75" s="411">
        <v>2</v>
      </c>
      <c r="B75" s="412">
        <v>1</v>
      </c>
      <c r="C75" s="412">
        <v>4</v>
      </c>
      <c r="D75" s="412">
        <v>2</v>
      </c>
      <c r="E75" s="412" t="s">
        <v>305</v>
      </c>
      <c r="F75" s="414" t="s">
        <v>107</v>
      </c>
      <c r="G75" s="38"/>
      <c r="H75" s="38">
        <v>100000</v>
      </c>
      <c r="I75" s="38"/>
      <c r="J75" s="38">
        <f>+H75</f>
        <v>100000</v>
      </c>
      <c r="K75" s="49">
        <v>0</v>
      </c>
    </row>
    <row r="76" spans="1:11" ht="12.75">
      <c r="A76" s="411">
        <v>2</v>
      </c>
      <c r="B76" s="412">
        <v>1</v>
      </c>
      <c r="C76" s="412">
        <v>4</v>
      </c>
      <c r="D76" s="412">
        <v>2</v>
      </c>
      <c r="E76" s="412" t="s">
        <v>306</v>
      </c>
      <c r="F76" s="414" t="s">
        <v>108</v>
      </c>
      <c r="G76" s="38"/>
      <c r="H76" s="38"/>
      <c r="I76" s="38"/>
      <c r="J76" s="38">
        <v>0</v>
      </c>
      <c r="K76" s="49">
        <v>0</v>
      </c>
    </row>
    <row r="77" spans="1:11" ht="12.75">
      <c r="A77" s="411">
        <v>2</v>
      </c>
      <c r="B77" s="412">
        <v>1</v>
      </c>
      <c r="C77" s="412">
        <v>4</v>
      </c>
      <c r="D77" s="412">
        <v>2</v>
      </c>
      <c r="E77" s="412" t="s">
        <v>307</v>
      </c>
      <c r="F77" s="414" t="s">
        <v>109</v>
      </c>
      <c r="G77" s="38"/>
      <c r="H77" s="38"/>
      <c r="I77" s="38"/>
      <c r="J77" s="38">
        <v>0</v>
      </c>
      <c r="K77" s="49">
        <v>0</v>
      </c>
    </row>
    <row r="78" spans="1:11" ht="12.75">
      <c r="A78" s="411">
        <v>2</v>
      </c>
      <c r="B78" s="412">
        <v>1</v>
      </c>
      <c r="C78" s="412">
        <v>4</v>
      </c>
      <c r="D78" s="412">
        <v>2</v>
      </c>
      <c r="E78" s="412" t="s">
        <v>308</v>
      </c>
      <c r="F78" s="414" t="s">
        <v>360</v>
      </c>
      <c r="G78" s="38"/>
      <c r="H78" s="38"/>
      <c r="I78" s="38"/>
      <c r="J78" s="38">
        <v>0</v>
      </c>
      <c r="K78" s="49">
        <v>0</v>
      </c>
    </row>
    <row r="79" spans="1:11" ht="12.75">
      <c r="A79" s="405">
        <v>2</v>
      </c>
      <c r="B79" s="406">
        <v>1</v>
      </c>
      <c r="C79" s="406">
        <v>5</v>
      </c>
      <c r="D79" s="406"/>
      <c r="E79" s="406"/>
      <c r="F79" s="407" t="s">
        <v>361</v>
      </c>
      <c r="G79" s="45">
        <v>0</v>
      </c>
      <c r="H79" s="45">
        <f>SUM(H80+H82+H84+H86)</f>
        <v>11525244</v>
      </c>
      <c r="I79" s="45">
        <f>SUM(I80+I82+I84+I86)</f>
        <v>43198258</v>
      </c>
      <c r="J79" s="45">
        <f>SUM(J80+J82+J84)</f>
        <v>54723502</v>
      </c>
      <c r="K79" s="55">
        <v>8.005592920353983</v>
      </c>
    </row>
    <row r="80" spans="1:11" ht="12.75">
      <c r="A80" s="408">
        <v>2</v>
      </c>
      <c r="B80" s="409">
        <v>1</v>
      </c>
      <c r="C80" s="409">
        <v>5</v>
      </c>
      <c r="D80" s="409">
        <v>1</v>
      </c>
      <c r="E80" s="409"/>
      <c r="F80" s="410" t="s">
        <v>111</v>
      </c>
      <c r="G80" s="43">
        <v>0</v>
      </c>
      <c r="H80" s="43">
        <f>SUM(H81)</f>
        <v>5344276</v>
      </c>
      <c r="I80" s="43">
        <f>SUM(I81)</f>
        <v>20016484</v>
      </c>
      <c r="J80" s="43">
        <f>SUM(J81)</f>
        <v>25360760</v>
      </c>
      <c r="K80" s="56">
        <v>3.7322123893805315</v>
      </c>
    </row>
    <row r="81" spans="1:11" ht="12.75">
      <c r="A81" s="411">
        <v>2</v>
      </c>
      <c r="B81" s="412">
        <v>1</v>
      </c>
      <c r="C81" s="412">
        <v>5</v>
      </c>
      <c r="D81" s="412">
        <v>1</v>
      </c>
      <c r="E81" s="412" t="s">
        <v>305</v>
      </c>
      <c r="F81" s="414" t="s">
        <v>111</v>
      </c>
      <c r="G81" s="38"/>
      <c r="H81" s="38">
        <v>5344276</v>
      </c>
      <c r="I81" s="38">
        <v>20016484</v>
      </c>
      <c r="J81" s="38">
        <f>SUM(H81:I81)</f>
        <v>25360760</v>
      </c>
      <c r="K81" s="49">
        <v>3.7322123893805315</v>
      </c>
    </row>
    <row r="82" spans="1:11" ht="12.75">
      <c r="A82" s="408">
        <v>2</v>
      </c>
      <c r="B82" s="409">
        <v>1</v>
      </c>
      <c r="C82" s="409">
        <v>5</v>
      </c>
      <c r="D82" s="409">
        <v>2</v>
      </c>
      <c r="E82" s="409"/>
      <c r="F82" s="417" t="s">
        <v>112</v>
      </c>
      <c r="G82" s="43">
        <v>0</v>
      </c>
      <c r="H82" s="43">
        <f>SUM(H83)</f>
        <v>5351814</v>
      </c>
      <c r="I82" s="43">
        <f>SUM(I83)</f>
        <v>20044716</v>
      </c>
      <c r="J82" s="43">
        <f>SUM(J83)</f>
        <v>25396530</v>
      </c>
      <c r="K82" s="56">
        <v>3.67716814159292</v>
      </c>
    </row>
    <row r="83" spans="1:11" ht="12.75">
      <c r="A83" s="411">
        <v>2</v>
      </c>
      <c r="B83" s="412">
        <v>1</v>
      </c>
      <c r="C83" s="412">
        <v>5</v>
      </c>
      <c r="D83" s="412">
        <v>2</v>
      </c>
      <c r="E83" s="412" t="s">
        <v>305</v>
      </c>
      <c r="F83" s="414" t="s">
        <v>112</v>
      </c>
      <c r="G83" s="38"/>
      <c r="H83" s="38">
        <v>5351814</v>
      </c>
      <c r="I83" s="38">
        <v>20044716</v>
      </c>
      <c r="J83" s="38">
        <f>SUM(H83:I83)</f>
        <v>25396530</v>
      </c>
      <c r="K83" s="49">
        <v>3.67716814159292</v>
      </c>
    </row>
    <row r="84" spans="1:11" ht="12.75">
      <c r="A84" s="408">
        <v>2</v>
      </c>
      <c r="B84" s="409">
        <v>1</v>
      </c>
      <c r="C84" s="409">
        <v>5</v>
      </c>
      <c r="D84" s="409">
        <v>3</v>
      </c>
      <c r="E84" s="409"/>
      <c r="F84" s="417" t="s">
        <v>113</v>
      </c>
      <c r="G84" s="43">
        <v>0</v>
      </c>
      <c r="H84" s="43">
        <f>SUM(H85)</f>
        <v>829154</v>
      </c>
      <c r="I84" s="43">
        <f>SUM(I85)</f>
        <v>3137058</v>
      </c>
      <c r="J84" s="43">
        <f>SUM(J85)</f>
        <v>3966212</v>
      </c>
      <c r="K84" s="56">
        <v>0.596212389380531</v>
      </c>
    </row>
    <row r="85" spans="1:11" ht="12.75">
      <c r="A85" s="411">
        <v>2</v>
      </c>
      <c r="B85" s="412">
        <v>1</v>
      </c>
      <c r="C85" s="412">
        <v>5</v>
      </c>
      <c r="D85" s="412">
        <v>3</v>
      </c>
      <c r="E85" s="412" t="s">
        <v>305</v>
      </c>
      <c r="F85" s="414" t="s">
        <v>113</v>
      </c>
      <c r="G85" s="38"/>
      <c r="H85" s="38">
        <v>829154</v>
      </c>
      <c r="I85" s="38">
        <v>3137058</v>
      </c>
      <c r="J85" s="38">
        <f>SUM(H85:I85)</f>
        <v>3966212</v>
      </c>
      <c r="K85" s="49">
        <v>0.596212389380531</v>
      </c>
    </row>
    <row r="86" spans="1:11" ht="12.75">
      <c r="A86" s="408">
        <v>2</v>
      </c>
      <c r="B86" s="409">
        <v>1</v>
      </c>
      <c r="C86" s="409">
        <v>5</v>
      </c>
      <c r="D86" s="409">
        <v>4</v>
      </c>
      <c r="E86" s="409"/>
      <c r="F86" s="417" t="s">
        <v>114</v>
      </c>
      <c r="G86" s="43">
        <v>0</v>
      </c>
      <c r="H86" s="43">
        <v>0</v>
      </c>
      <c r="I86" s="43">
        <v>0</v>
      </c>
      <c r="J86" s="43">
        <v>0</v>
      </c>
      <c r="K86" s="56">
        <v>0</v>
      </c>
    </row>
    <row r="87" spans="1:11" ht="12.75">
      <c r="A87" s="411">
        <v>2</v>
      </c>
      <c r="B87" s="412">
        <v>1</v>
      </c>
      <c r="C87" s="412">
        <v>5</v>
      </c>
      <c r="D87" s="412">
        <v>4</v>
      </c>
      <c r="E87" s="412" t="s">
        <v>305</v>
      </c>
      <c r="F87" s="414" t="s">
        <v>114</v>
      </c>
      <c r="G87" s="38"/>
      <c r="H87" s="38"/>
      <c r="I87" s="38"/>
      <c r="J87" s="38">
        <v>0</v>
      </c>
      <c r="K87" s="49">
        <v>0</v>
      </c>
    </row>
    <row r="88" spans="1:11" ht="12.75">
      <c r="A88" s="401">
        <v>2</v>
      </c>
      <c r="B88" s="402">
        <v>2</v>
      </c>
      <c r="C88" s="403"/>
      <c r="D88" s="403"/>
      <c r="E88" s="403"/>
      <c r="F88" s="404" t="s">
        <v>362</v>
      </c>
      <c r="G88" s="46">
        <v>0</v>
      </c>
      <c r="H88" s="46">
        <f>SUM(H89+H107+H112+H117+H126+H147+H166+H185)</f>
        <v>30080408</v>
      </c>
      <c r="I88" s="46">
        <f>SUM(I89+I107+I112+I117+I126+I147+I166+I185)</f>
        <v>0</v>
      </c>
      <c r="J88" s="46">
        <f>SUM(J89+J107+J112+J117+J126+J147+J166+J185)</f>
        <v>30080408</v>
      </c>
      <c r="K88" s="54">
        <v>3.0368141592920357</v>
      </c>
    </row>
    <row r="89" spans="1:11" ht="12.75">
      <c r="A89" s="405">
        <v>2</v>
      </c>
      <c r="B89" s="406">
        <v>2</v>
      </c>
      <c r="C89" s="406">
        <v>1</v>
      </c>
      <c r="D89" s="406"/>
      <c r="E89" s="406"/>
      <c r="F89" s="407" t="s">
        <v>25</v>
      </c>
      <c r="G89" s="45">
        <v>0</v>
      </c>
      <c r="H89" s="45">
        <f>SUM(H90+H92+H94+H98+H100+H103+H105)</f>
        <v>3375000</v>
      </c>
      <c r="I89" s="45">
        <f>SUM(I90+I92+I94+I98+I100+I103+I105)</f>
        <v>0</v>
      </c>
      <c r="J89" s="45">
        <f>SUM(J90+J92+J94+J98+J100+J103+J105)</f>
        <v>3375000</v>
      </c>
      <c r="K89" s="55">
        <v>0.5973451327433629</v>
      </c>
    </row>
    <row r="90" spans="1:11" ht="12.75">
      <c r="A90" s="440">
        <v>2</v>
      </c>
      <c r="B90" s="438">
        <v>2</v>
      </c>
      <c r="C90" s="438">
        <v>1</v>
      </c>
      <c r="D90" s="438">
        <v>1</v>
      </c>
      <c r="E90" s="438"/>
      <c r="F90" s="445" t="s">
        <v>115</v>
      </c>
      <c r="G90" s="60">
        <v>0</v>
      </c>
      <c r="H90" s="60">
        <f>SUM(H91)</f>
        <v>0</v>
      </c>
      <c r="I90" s="60">
        <v>0</v>
      </c>
      <c r="J90" s="60">
        <v>0</v>
      </c>
      <c r="K90" s="61">
        <v>0</v>
      </c>
    </row>
    <row r="91" spans="1:11" ht="12.75">
      <c r="A91" s="418">
        <v>2</v>
      </c>
      <c r="B91" s="412">
        <v>2</v>
      </c>
      <c r="C91" s="412">
        <v>1</v>
      </c>
      <c r="D91" s="412">
        <v>1</v>
      </c>
      <c r="E91" s="412" t="s">
        <v>305</v>
      </c>
      <c r="F91" s="419" t="s">
        <v>115</v>
      </c>
      <c r="G91" s="38"/>
      <c r="H91" s="38"/>
      <c r="I91" s="38"/>
      <c r="J91" s="38">
        <v>0</v>
      </c>
      <c r="K91" s="49">
        <v>0</v>
      </c>
    </row>
    <row r="92" spans="1:11" ht="12.75">
      <c r="A92" s="408">
        <v>2</v>
      </c>
      <c r="B92" s="409">
        <v>2</v>
      </c>
      <c r="C92" s="409">
        <v>1</v>
      </c>
      <c r="D92" s="409">
        <v>2</v>
      </c>
      <c r="E92" s="409"/>
      <c r="F92" s="410" t="s">
        <v>116</v>
      </c>
      <c r="G92" s="43">
        <v>0</v>
      </c>
      <c r="H92" s="43">
        <f>SUM(H93)</f>
        <v>0</v>
      </c>
      <c r="I92" s="43">
        <v>0</v>
      </c>
      <c r="J92" s="43">
        <v>0</v>
      </c>
      <c r="K92" s="56">
        <v>0</v>
      </c>
    </row>
    <row r="93" spans="1:11" ht="12.75">
      <c r="A93" s="418">
        <v>2</v>
      </c>
      <c r="B93" s="412">
        <v>2</v>
      </c>
      <c r="C93" s="412">
        <v>1</v>
      </c>
      <c r="D93" s="412">
        <v>2</v>
      </c>
      <c r="E93" s="412" t="s">
        <v>305</v>
      </c>
      <c r="F93" s="419" t="s">
        <v>116</v>
      </c>
      <c r="G93" s="38"/>
      <c r="H93" s="38"/>
      <c r="I93" s="38"/>
      <c r="J93" s="38">
        <v>0</v>
      </c>
      <c r="K93" s="49">
        <v>0</v>
      </c>
    </row>
    <row r="94" spans="1:11" ht="12.75">
      <c r="A94" s="408">
        <v>2</v>
      </c>
      <c r="B94" s="409">
        <v>2</v>
      </c>
      <c r="C94" s="409">
        <v>1</v>
      </c>
      <c r="D94" s="409">
        <v>3</v>
      </c>
      <c r="E94" s="409"/>
      <c r="F94" s="410" t="s">
        <v>117</v>
      </c>
      <c r="G94" s="43">
        <v>0</v>
      </c>
      <c r="H94" s="43">
        <f>SUM(H95)</f>
        <v>2495000</v>
      </c>
      <c r="I94" s="43">
        <v>0</v>
      </c>
      <c r="J94" s="43">
        <v>2495000</v>
      </c>
      <c r="K94" s="56">
        <v>0.4415929203539823</v>
      </c>
    </row>
    <row r="95" spans="1:11" ht="12.75">
      <c r="A95" s="411">
        <v>2</v>
      </c>
      <c r="B95" s="412">
        <v>2</v>
      </c>
      <c r="C95" s="412">
        <v>1</v>
      </c>
      <c r="D95" s="412">
        <v>3</v>
      </c>
      <c r="E95" s="412" t="s">
        <v>305</v>
      </c>
      <c r="F95" s="414" t="s">
        <v>117</v>
      </c>
      <c r="G95" s="38"/>
      <c r="H95" s="38">
        <v>2495000</v>
      </c>
      <c r="I95" s="38"/>
      <c r="J95" s="38">
        <v>2495000</v>
      </c>
      <c r="K95" s="49">
        <v>0.4415929203539823</v>
      </c>
    </row>
    <row r="96" spans="1:11" ht="12.75">
      <c r="A96" s="408">
        <v>2</v>
      </c>
      <c r="B96" s="409">
        <v>2</v>
      </c>
      <c r="C96" s="409">
        <v>1</v>
      </c>
      <c r="D96" s="409">
        <v>4</v>
      </c>
      <c r="E96" s="409"/>
      <c r="F96" s="410" t="s">
        <v>118</v>
      </c>
      <c r="G96" s="43">
        <v>0</v>
      </c>
      <c r="H96" s="43">
        <f>SUM(H97)</f>
        <v>0</v>
      </c>
      <c r="I96" s="43">
        <v>0</v>
      </c>
      <c r="J96" s="43">
        <v>0</v>
      </c>
      <c r="K96" s="56">
        <v>0</v>
      </c>
    </row>
    <row r="97" spans="1:11" ht="12.75">
      <c r="A97" s="418">
        <v>2</v>
      </c>
      <c r="B97" s="412">
        <v>2</v>
      </c>
      <c r="C97" s="412">
        <v>1</v>
      </c>
      <c r="D97" s="412">
        <v>4</v>
      </c>
      <c r="E97" s="412" t="s">
        <v>305</v>
      </c>
      <c r="F97" s="419" t="s">
        <v>118</v>
      </c>
      <c r="G97" s="38"/>
      <c r="H97" s="38"/>
      <c r="I97" s="38"/>
      <c r="J97" s="38">
        <v>0</v>
      </c>
      <c r="K97" s="49">
        <v>0</v>
      </c>
    </row>
    <row r="98" spans="1:11" ht="12.75">
      <c r="A98" s="408">
        <v>2</v>
      </c>
      <c r="B98" s="409">
        <v>2</v>
      </c>
      <c r="C98" s="409">
        <v>1</v>
      </c>
      <c r="D98" s="409">
        <v>5</v>
      </c>
      <c r="E98" s="409"/>
      <c r="F98" s="410" t="s">
        <v>119</v>
      </c>
      <c r="G98" s="43">
        <v>0</v>
      </c>
      <c r="H98" s="43">
        <f>SUM(H99)</f>
        <v>480000</v>
      </c>
      <c r="I98" s="43">
        <v>0</v>
      </c>
      <c r="J98" s="43">
        <v>480000</v>
      </c>
      <c r="K98" s="56">
        <v>0.08495575221238938</v>
      </c>
    </row>
    <row r="99" spans="1:11" ht="12.75">
      <c r="A99" s="418">
        <v>2</v>
      </c>
      <c r="B99" s="412">
        <v>2</v>
      </c>
      <c r="C99" s="412">
        <v>1</v>
      </c>
      <c r="D99" s="412">
        <v>5</v>
      </c>
      <c r="E99" s="412" t="s">
        <v>305</v>
      </c>
      <c r="F99" s="419" t="s">
        <v>119</v>
      </c>
      <c r="G99" s="38"/>
      <c r="H99" s="38">
        <v>480000</v>
      </c>
      <c r="I99" s="38"/>
      <c r="J99" s="38">
        <v>480000</v>
      </c>
      <c r="K99" s="49">
        <v>0.08495575221238938</v>
      </c>
    </row>
    <row r="100" spans="1:11" ht="12.75">
      <c r="A100" s="408">
        <v>2</v>
      </c>
      <c r="B100" s="409">
        <v>2</v>
      </c>
      <c r="C100" s="409">
        <v>1</v>
      </c>
      <c r="D100" s="409">
        <v>6</v>
      </c>
      <c r="E100" s="409"/>
      <c r="F100" s="410" t="s">
        <v>26</v>
      </c>
      <c r="G100" s="43">
        <v>0</v>
      </c>
      <c r="H100" s="43">
        <f>SUM(H101:H102)</f>
        <v>0</v>
      </c>
      <c r="I100" s="43">
        <v>0</v>
      </c>
      <c r="J100" s="43">
        <v>0</v>
      </c>
      <c r="K100" s="56">
        <v>0</v>
      </c>
    </row>
    <row r="101" spans="1:11" ht="12.75">
      <c r="A101" s="418">
        <v>2</v>
      </c>
      <c r="B101" s="412">
        <v>2</v>
      </c>
      <c r="C101" s="412">
        <v>1</v>
      </c>
      <c r="D101" s="412">
        <v>6</v>
      </c>
      <c r="E101" s="412" t="s">
        <v>305</v>
      </c>
      <c r="F101" s="419" t="s">
        <v>120</v>
      </c>
      <c r="G101" s="39"/>
      <c r="H101" s="39"/>
      <c r="I101" s="39"/>
      <c r="J101" s="38">
        <v>0</v>
      </c>
      <c r="K101" s="49">
        <v>0</v>
      </c>
    </row>
    <row r="102" spans="1:11" ht="12.75">
      <c r="A102" s="418">
        <v>2</v>
      </c>
      <c r="B102" s="412">
        <v>2</v>
      </c>
      <c r="C102" s="412">
        <v>1</v>
      </c>
      <c r="D102" s="412">
        <v>6</v>
      </c>
      <c r="E102" s="412" t="s">
        <v>306</v>
      </c>
      <c r="F102" s="419" t="s">
        <v>121</v>
      </c>
      <c r="G102" s="39"/>
      <c r="H102" s="39"/>
      <c r="I102" s="39"/>
      <c r="J102" s="38">
        <v>0</v>
      </c>
      <c r="K102" s="49">
        <v>0</v>
      </c>
    </row>
    <row r="103" spans="1:11" ht="12.75">
      <c r="A103" s="408">
        <v>2</v>
      </c>
      <c r="B103" s="409">
        <v>2</v>
      </c>
      <c r="C103" s="409">
        <v>1</v>
      </c>
      <c r="D103" s="409">
        <v>7</v>
      </c>
      <c r="E103" s="409"/>
      <c r="F103" s="410" t="s">
        <v>27</v>
      </c>
      <c r="G103" s="43">
        <v>0</v>
      </c>
      <c r="H103" s="43">
        <f>SUM(H104)</f>
        <v>0</v>
      </c>
      <c r="I103" s="43">
        <v>0</v>
      </c>
      <c r="J103" s="43">
        <v>0</v>
      </c>
      <c r="K103" s="56">
        <v>0</v>
      </c>
    </row>
    <row r="104" spans="1:11" ht="12.75">
      <c r="A104" s="418">
        <v>2</v>
      </c>
      <c r="B104" s="412">
        <v>2</v>
      </c>
      <c r="C104" s="412">
        <v>1</v>
      </c>
      <c r="D104" s="412">
        <v>7</v>
      </c>
      <c r="E104" s="412" t="s">
        <v>305</v>
      </c>
      <c r="F104" s="419" t="s">
        <v>27</v>
      </c>
      <c r="G104" s="38"/>
      <c r="H104" s="38"/>
      <c r="I104" s="38"/>
      <c r="J104" s="38">
        <v>0</v>
      </c>
      <c r="K104" s="49">
        <v>0</v>
      </c>
    </row>
    <row r="105" spans="1:11" ht="12.75">
      <c r="A105" s="408">
        <v>2</v>
      </c>
      <c r="B105" s="409">
        <v>2</v>
      </c>
      <c r="C105" s="409">
        <v>1</v>
      </c>
      <c r="D105" s="409">
        <v>8</v>
      </c>
      <c r="E105" s="409"/>
      <c r="F105" s="410" t="s">
        <v>122</v>
      </c>
      <c r="G105" s="43">
        <v>0</v>
      </c>
      <c r="H105" s="43">
        <f>SUM(H106)</f>
        <v>400000</v>
      </c>
      <c r="I105" s="43">
        <v>0</v>
      </c>
      <c r="J105" s="43">
        <v>400000</v>
      </c>
      <c r="K105" s="56">
        <v>0.07079646017699115</v>
      </c>
    </row>
    <row r="106" spans="1:11" ht="12.75">
      <c r="A106" s="411">
        <v>2</v>
      </c>
      <c r="B106" s="412">
        <v>2</v>
      </c>
      <c r="C106" s="412">
        <v>1</v>
      </c>
      <c r="D106" s="412">
        <v>8</v>
      </c>
      <c r="E106" s="412" t="s">
        <v>305</v>
      </c>
      <c r="F106" s="414" t="s">
        <v>122</v>
      </c>
      <c r="G106" s="38"/>
      <c r="H106" s="38">
        <v>400000</v>
      </c>
      <c r="I106" s="38"/>
      <c r="J106" s="38">
        <v>400000</v>
      </c>
      <c r="K106" s="49">
        <v>0.07079646017699115</v>
      </c>
    </row>
    <row r="107" spans="1:11" ht="12.75">
      <c r="A107" s="405">
        <v>2</v>
      </c>
      <c r="B107" s="406">
        <v>2</v>
      </c>
      <c r="C107" s="406">
        <v>2</v>
      </c>
      <c r="D107" s="406"/>
      <c r="E107" s="406"/>
      <c r="F107" s="407" t="s">
        <v>363</v>
      </c>
      <c r="G107" s="45">
        <v>0</v>
      </c>
      <c r="H107" s="45">
        <f>SUM(H108+H110)</f>
        <v>2350000</v>
      </c>
      <c r="I107" s="45">
        <f>SUM(I108+I110)</f>
        <v>0</v>
      </c>
      <c r="J107" s="45">
        <f>SUM(J108+J110)</f>
        <v>2350000</v>
      </c>
      <c r="K107" s="55">
        <v>0.7699115044247787</v>
      </c>
    </row>
    <row r="108" spans="1:11" ht="12.75">
      <c r="A108" s="408">
        <v>2</v>
      </c>
      <c r="B108" s="409">
        <v>2</v>
      </c>
      <c r="C108" s="409">
        <v>2</v>
      </c>
      <c r="D108" s="409">
        <v>1</v>
      </c>
      <c r="E108" s="409"/>
      <c r="F108" s="410" t="s">
        <v>123</v>
      </c>
      <c r="G108" s="43">
        <v>0</v>
      </c>
      <c r="H108" s="43">
        <f>SUM(H109)</f>
        <v>350000</v>
      </c>
      <c r="I108" s="43">
        <f>SUM(I109)</f>
        <v>0</v>
      </c>
      <c r="J108" s="43">
        <f>SUM(J109)</f>
        <v>350000</v>
      </c>
      <c r="K108" s="56">
        <v>0.061946902654867256</v>
      </c>
    </row>
    <row r="109" spans="1:11" ht="12.75">
      <c r="A109" s="411">
        <v>2</v>
      </c>
      <c r="B109" s="412">
        <v>2</v>
      </c>
      <c r="C109" s="412">
        <v>2</v>
      </c>
      <c r="D109" s="412">
        <v>1</v>
      </c>
      <c r="E109" s="412" t="s">
        <v>305</v>
      </c>
      <c r="F109" s="414" t="s">
        <v>123</v>
      </c>
      <c r="G109" s="38"/>
      <c r="H109" s="38">
        <v>350000</v>
      </c>
      <c r="I109" s="38"/>
      <c r="J109" s="38">
        <v>350000</v>
      </c>
      <c r="K109" s="49">
        <v>0.061946902654867256</v>
      </c>
    </row>
    <row r="110" spans="1:11" ht="12.75">
      <c r="A110" s="408">
        <v>2</v>
      </c>
      <c r="B110" s="409">
        <v>2</v>
      </c>
      <c r="C110" s="409">
        <v>2</v>
      </c>
      <c r="D110" s="409">
        <v>2</v>
      </c>
      <c r="E110" s="409"/>
      <c r="F110" s="410" t="s">
        <v>124</v>
      </c>
      <c r="G110" s="43">
        <v>0</v>
      </c>
      <c r="H110" s="43">
        <f>SUM(H111)</f>
        <v>2000000</v>
      </c>
      <c r="I110" s="43">
        <f>SUM(I111)</f>
        <v>0</v>
      </c>
      <c r="J110" s="43">
        <f>SUM(J111)</f>
        <v>2000000</v>
      </c>
      <c r="K110" s="56">
        <v>0.7079646017699115</v>
      </c>
    </row>
    <row r="111" spans="1:11" ht="12.75">
      <c r="A111" s="411">
        <v>2</v>
      </c>
      <c r="B111" s="412">
        <v>2</v>
      </c>
      <c r="C111" s="412">
        <v>2</v>
      </c>
      <c r="D111" s="412">
        <v>2</v>
      </c>
      <c r="E111" s="412" t="s">
        <v>305</v>
      </c>
      <c r="F111" s="414" t="s">
        <v>124</v>
      </c>
      <c r="G111" s="38"/>
      <c r="H111" s="38">
        <v>2000000</v>
      </c>
      <c r="I111" s="38"/>
      <c r="J111" s="38">
        <v>2000000</v>
      </c>
      <c r="K111" s="49">
        <v>0.7079646017699115</v>
      </c>
    </row>
    <row r="112" spans="1:11" ht="12.75">
      <c r="A112" s="405">
        <v>2</v>
      </c>
      <c r="B112" s="406">
        <v>2</v>
      </c>
      <c r="C112" s="406">
        <v>3</v>
      </c>
      <c r="D112" s="406"/>
      <c r="E112" s="406"/>
      <c r="F112" s="407" t="s">
        <v>28</v>
      </c>
      <c r="G112" s="45">
        <v>0</v>
      </c>
      <c r="H112" s="45">
        <f>SUM(H113+H115)</f>
        <v>0</v>
      </c>
      <c r="I112" s="45">
        <v>0</v>
      </c>
      <c r="J112" s="45">
        <v>0</v>
      </c>
      <c r="K112" s="55">
        <v>0</v>
      </c>
    </row>
    <row r="113" spans="1:11" ht="12.75">
      <c r="A113" s="408">
        <v>2</v>
      </c>
      <c r="B113" s="409">
        <v>2</v>
      </c>
      <c r="C113" s="409">
        <v>3</v>
      </c>
      <c r="D113" s="409">
        <v>1</v>
      </c>
      <c r="E113" s="409"/>
      <c r="F113" s="410" t="s">
        <v>125</v>
      </c>
      <c r="G113" s="43">
        <v>0</v>
      </c>
      <c r="H113" s="43">
        <f>SUM(H114)</f>
        <v>0</v>
      </c>
      <c r="I113" s="43">
        <v>0</v>
      </c>
      <c r="J113" s="43">
        <v>0</v>
      </c>
      <c r="K113" s="56">
        <v>0</v>
      </c>
    </row>
    <row r="114" spans="1:11" ht="12.75">
      <c r="A114" s="411">
        <v>2</v>
      </c>
      <c r="B114" s="412">
        <v>2</v>
      </c>
      <c r="C114" s="412">
        <v>3</v>
      </c>
      <c r="D114" s="412">
        <v>1</v>
      </c>
      <c r="E114" s="412" t="s">
        <v>305</v>
      </c>
      <c r="F114" s="414" t="s">
        <v>125</v>
      </c>
      <c r="G114" s="38"/>
      <c r="H114" s="38"/>
      <c r="I114" s="38"/>
      <c r="J114" s="38">
        <v>0</v>
      </c>
      <c r="K114" s="49">
        <v>0</v>
      </c>
    </row>
    <row r="115" spans="1:11" ht="12.75">
      <c r="A115" s="408">
        <v>2</v>
      </c>
      <c r="B115" s="409">
        <v>2</v>
      </c>
      <c r="C115" s="409">
        <v>3</v>
      </c>
      <c r="D115" s="409">
        <v>2</v>
      </c>
      <c r="E115" s="409"/>
      <c r="F115" s="410" t="s">
        <v>126</v>
      </c>
      <c r="G115" s="43">
        <v>0</v>
      </c>
      <c r="H115" s="43">
        <f>SUM(H116)</f>
        <v>0</v>
      </c>
      <c r="I115" s="43">
        <v>0</v>
      </c>
      <c r="J115" s="43">
        <v>0</v>
      </c>
      <c r="K115" s="56">
        <v>0</v>
      </c>
    </row>
    <row r="116" spans="1:11" ht="12.75">
      <c r="A116" s="418">
        <v>2</v>
      </c>
      <c r="B116" s="412">
        <v>2</v>
      </c>
      <c r="C116" s="412">
        <v>3</v>
      </c>
      <c r="D116" s="412">
        <v>2</v>
      </c>
      <c r="E116" s="412" t="s">
        <v>305</v>
      </c>
      <c r="F116" s="419" t="s">
        <v>126</v>
      </c>
      <c r="G116" s="38"/>
      <c r="H116" s="38"/>
      <c r="I116" s="38"/>
      <c r="J116" s="38">
        <v>0</v>
      </c>
      <c r="K116" s="49">
        <v>0</v>
      </c>
    </row>
    <row r="117" spans="1:11" ht="12.75">
      <c r="A117" s="405">
        <v>2</v>
      </c>
      <c r="B117" s="406">
        <v>2</v>
      </c>
      <c r="C117" s="406">
        <v>4</v>
      </c>
      <c r="D117" s="406"/>
      <c r="E117" s="406"/>
      <c r="F117" s="407" t="s">
        <v>127</v>
      </c>
      <c r="G117" s="45">
        <v>0</v>
      </c>
      <c r="H117" s="45">
        <f>SUM(H118+H120+H122+H124)</f>
        <v>733000</v>
      </c>
      <c r="I117" s="45">
        <f>SUM(I118+I120+I122+I124)</f>
        <v>0</v>
      </c>
      <c r="J117" s="45">
        <f>SUM(J118+J120+J122+J124)</f>
        <v>733000</v>
      </c>
      <c r="K117" s="55">
        <v>0.033982300884955755</v>
      </c>
    </row>
    <row r="118" spans="1:11" ht="12.75">
      <c r="A118" s="408">
        <v>2</v>
      </c>
      <c r="B118" s="409">
        <v>2</v>
      </c>
      <c r="C118" s="409">
        <v>4</v>
      </c>
      <c r="D118" s="409">
        <v>1</v>
      </c>
      <c r="E118" s="409"/>
      <c r="F118" s="417" t="s">
        <v>29</v>
      </c>
      <c r="G118" s="43">
        <v>0</v>
      </c>
      <c r="H118" s="43">
        <f>SUM(H119)</f>
        <v>383000</v>
      </c>
      <c r="I118" s="43">
        <f>SUM(I119)</f>
        <v>0</v>
      </c>
      <c r="J118" s="43">
        <f>SUM(J119)</f>
        <v>383000</v>
      </c>
      <c r="K118" s="56">
        <v>0</v>
      </c>
    </row>
    <row r="119" spans="1:11" ht="12.75">
      <c r="A119" s="411">
        <v>2</v>
      </c>
      <c r="B119" s="412">
        <v>2</v>
      </c>
      <c r="C119" s="412">
        <v>4</v>
      </c>
      <c r="D119" s="412">
        <v>1</v>
      </c>
      <c r="E119" s="412" t="s">
        <v>305</v>
      </c>
      <c r="F119" s="414" t="s">
        <v>29</v>
      </c>
      <c r="G119" s="38"/>
      <c r="H119" s="38">
        <v>383000</v>
      </c>
      <c r="I119" s="38"/>
      <c r="J119" s="38">
        <v>383000</v>
      </c>
      <c r="K119" s="49">
        <v>0</v>
      </c>
    </row>
    <row r="120" spans="1:11" ht="12.75">
      <c r="A120" s="408">
        <v>2</v>
      </c>
      <c r="B120" s="409">
        <v>2</v>
      </c>
      <c r="C120" s="409">
        <v>4</v>
      </c>
      <c r="D120" s="409">
        <v>2</v>
      </c>
      <c r="E120" s="409"/>
      <c r="F120" s="417" t="s">
        <v>30</v>
      </c>
      <c r="G120" s="43">
        <v>0</v>
      </c>
      <c r="H120" s="43">
        <f>SUM(H121)</f>
        <v>350000</v>
      </c>
      <c r="I120" s="43">
        <f>SUM(I121)</f>
        <v>0</v>
      </c>
      <c r="J120" s="43">
        <f>SUM(J121)</f>
        <v>350000</v>
      </c>
      <c r="K120" s="56">
        <v>0.033982300884955755</v>
      </c>
    </row>
    <row r="121" spans="1:11" ht="12.75">
      <c r="A121" s="418">
        <v>2</v>
      </c>
      <c r="B121" s="412">
        <v>2</v>
      </c>
      <c r="C121" s="412">
        <v>4</v>
      </c>
      <c r="D121" s="412">
        <v>2</v>
      </c>
      <c r="E121" s="412" t="s">
        <v>305</v>
      </c>
      <c r="F121" s="419" t="s">
        <v>30</v>
      </c>
      <c r="G121" s="38"/>
      <c r="H121" s="38">
        <v>350000</v>
      </c>
      <c r="I121" s="38"/>
      <c r="J121" s="38">
        <v>350000</v>
      </c>
      <c r="K121" s="49">
        <v>0.033982300884955755</v>
      </c>
    </row>
    <row r="122" spans="1:11" ht="12.75">
      <c r="A122" s="408">
        <v>2</v>
      </c>
      <c r="B122" s="409">
        <v>2</v>
      </c>
      <c r="C122" s="409">
        <v>4</v>
      </c>
      <c r="D122" s="409">
        <v>3</v>
      </c>
      <c r="E122" s="409"/>
      <c r="F122" s="417" t="s">
        <v>45</v>
      </c>
      <c r="G122" s="43">
        <v>0</v>
      </c>
      <c r="H122" s="43">
        <f>SUM(H123)</f>
        <v>0</v>
      </c>
      <c r="I122" s="43">
        <v>0</v>
      </c>
      <c r="J122" s="43">
        <v>0</v>
      </c>
      <c r="K122" s="56">
        <v>0</v>
      </c>
    </row>
    <row r="123" spans="1:11" ht="12.75">
      <c r="A123" s="418">
        <v>2</v>
      </c>
      <c r="B123" s="412">
        <v>2</v>
      </c>
      <c r="C123" s="412">
        <v>4</v>
      </c>
      <c r="D123" s="412">
        <v>3</v>
      </c>
      <c r="E123" s="412" t="s">
        <v>305</v>
      </c>
      <c r="F123" s="419" t="s">
        <v>45</v>
      </c>
      <c r="G123" s="38"/>
      <c r="H123" s="38"/>
      <c r="I123" s="38"/>
      <c r="J123" s="38">
        <v>0</v>
      </c>
      <c r="K123" s="49">
        <v>0</v>
      </c>
    </row>
    <row r="124" spans="1:11" ht="12.75">
      <c r="A124" s="408">
        <v>2</v>
      </c>
      <c r="B124" s="409">
        <v>2</v>
      </c>
      <c r="C124" s="409">
        <v>4</v>
      </c>
      <c r="D124" s="409">
        <v>4</v>
      </c>
      <c r="E124" s="409"/>
      <c r="F124" s="417" t="s">
        <v>128</v>
      </c>
      <c r="G124" s="43">
        <v>0</v>
      </c>
      <c r="H124" s="43">
        <f>SUM(H125)</f>
        <v>0</v>
      </c>
      <c r="I124" s="43">
        <v>0</v>
      </c>
      <c r="J124" s="43">
        <v>0</v>
      </c>
      <c r="K124" s="56">
        <v>0</v>
      </c>
    </row>
    <row r="125" spans="1:11" ht="12.75">
      <c r="A125" s="418">
        <v>2</v>
      </c>
      <c r="B125" s="412">
        <v>2</v>
      </c>
      <c r="C125" s="412">
        <v>4</v>
      </c>
      <c r="D125" s="412">
        <v>4</v>
      </c>
      <c r="E125" s="412" t="s">
        <v>305</v>
      </c>
      <c r="F125" s="419" t="s">
        <v>128</v>
      </c>
      <c r="G125" s="38"/>
      <c r="H125" s="38"/>
      <c r="I125" s="38"/>
      <c r="J125" s="38">
        <v>0</v>
      </c>
      <c r="K125" s="49">
        <v>0</v>
      </c>
    </row>
    <row r="126" spans="1:11" ht="12.75">
      <c r="A126" s="405">
        <v>2</v>
      </c>
      <c r="B126" s="406">
        <v>2</v>
      </c>
      <c r="C126" s="406">
        <v>5</v>
      </c>
      <c r="D126" s="406"/>
      <c r="E126" s="406"/>
      <c r="F126" s="407" t="s">
        <v>129</v>
      </c>
      <c r="G126" s="45">
        <v>0</v>
      </c>
      <c r="H126" s="45">
        <f>SUM(H127+H129+H131+H137+H139+H141+H143+H145)</f>
        <v>200000</v>
      </c>
      <c r="I126" s="45">
        <f>SUM(I127+I129+I131+I137+I139+I141+I143+I145)</f>
        <v>0</v>
      </c>
      <c r="J126" s="45">
        <f>SUM(J127+J129+J131+J137+J139+J141+J143+J145)</f>
        <v>200000</v>
      </c>
      <c r="K126" s="55">
        <v>0.008849557522123894</v>
      </c>
    </row>
    <row r="127" spans="1:11" ht="12.75">
      <c r="A127" s="408">
        <v>2</v>
      </c>
      <c r="B127" s="409">
        <v>2</v>
      </c>
      <c r="C127" s="409">
        <v>5</v>
      </c>
      <c r="D127" s="409">
        <v>1</v>
      </c>
      <c r="E127" s="409"/>
      <c r="F127" s="417" t="s">
        <v>130</v>
      </c>
      <c r="G127" s="43">
        <v>0</v>
      </c>
      <c r="H127" s="43">
        <f>SUM(H128)</f>
        <v>0</v>
      </c>
      <c r="I127" s="43">
        <v>0</v>
      </c>
      <c r="J127" s="43">
        <v>0</v>
      </c>
      <c r="K127" s="56">
        <v>0</v>
      </c>
    </row>
    <row r="128" spans="1:11" ht="12.75">
      <c r="A128" s="418">
        <v>2</v>
      </c>
      <c r="B128" s="412">
        <v>2</v>
      </c>
      <c r="C128" s="412">
        <v>5</v>
      </c>
      <c r="D128" s="412">
        <v>1</v>
      </c>
      <c r="E128" s="412" t="s">
        <v>305</v>
      </c>
      <c r="F128" s="419" t="s">
        <v>130</v>
      </c>
      <c r="G128" s="38"/>
      <c r="H128" s="38"/>
      <c r="I128" s="38"/>
      <c r="J128" s="38">
        <v>0</v>
      </c>
      <c r="K128" s="49">
        <v>0</v>
      </c>
    </row>
    <row r="129" spans="1:11" ht="12.75">
      <c r="A129" s="423">
        <v>2</v>
      </c>
      <c r="B129" s="409">
        <v>2</v>
      </c>
      <c r="C129" s="409">
        <v>5</v>
      </c>
      <c r="D129" s="409">
        <v>2</v>
      </c>
      <c r="E129" s="409"/>
      <c r="F129" s="424" t="s">
        <v>131</v>
      </c>
      <c r="G129" s="43">
        <v>0</v>
      </c>
      <c r="H129" s="43">
        <f>SUM(H130)</f>
        <v>0</v>
      </c>
      <c r="I129" s="43">
        <v>0</v>
      </c>
      <c r="J129" s="43">
        <v>0</v>
      </c>
      <c r="K129" s="56">
        <v>0</v>
      </c>
    </row>
    <row r="130" spans="1:11" ht="12.75">
      <c r="A130" s="418">
        <v>2</v>
      </c>
      <c r="B130" s="412">
        <v>2</v>
      </c>
      <c r="C130" s="412">
        <v>5</v>
      </c>
      <c r="D130" s="412">
        <v>2</v>
      </c>
      <c r="E130" s="412" t="s">
        <v>305</v>
      </c>
      <c r="F130" s="419" t="s">
        <v>131</v>
      </c>
      <c r="G130" s="38"/>
      <c r="H130" s="38"/>
      <c r="I130" s="38"/>
      <c r="J130" s="38">
        <v>0</v>
      </c>
      <c r="K130" s="49">
        <v>0</v>
      </c>
    </row>
    <row r="131" spans="1:11" ht="12.75">
      <c r="A131" s="408">
        <v>2</v>
      </c>
      <c r="B131" s="409">
        <v>2</v>
      </c>
      <c r="C131" s="409">
        <v>5</v>
      </c>
      <c r="D131" s="409">
        <v>3</v>
      </c>
      <c r="E131" s="409"/>
      <c r="F131" s="417" t="s">
        <v>132</v>
      </c>
      <c r="G131" s="43">
        <v>0</v>
      </c>
      <c r="H131" s="43">
        <f>SUM(H132:H136)</f>
        <v>150000</v>
      </c>
      <c r="I131" s="43">
        <f>SUM(I132:I136)</f>
        <v>0</v>
      </c>
      <c r="J131" s="43">
        <f>SUM(J132:J136)</f>
        <v>150000</v>
      </c>
      <c r="K131" s="56">
        <v>0</v>
      </c>
    </row>
    <row r="132" spans="1:11" ht="12.75">
      <c r="A132" s="418">
        <v>2</v>
      </c>
      <c r="B132" s="412">
        <v>2</v>
      </c>
      <c r="C132" s="412">
        <v>5</v>
      </c>
      <c r="D132" s="412">
        <v>3</v>
      </c>
      <c r="E132" s="412" t="s">
        <v>305</v>
      </c>
      <c r="F132" s="419" t="s">
        <v>133</v>
      </c>
      <c r="G132" s="38"/>
      <c r="H132" s="38"/>
      <c r="I132" s="38"/>
      <c r="J132" s="38">
        <v>0</v>
      </c>
      <c r="K132" s="49">
        <v>0</v>
      </c>
    </row>
    <row r="133" spans="1:11" ht="12.75">
      <c r="A133" s="418">
        <v>2</v>
      </c>
      <c r="B133" s="412">
        <v>2</v>
      </c>
      <c r="C133" s="412">
        <v>5</v>
      </c>
      <c r="D133" s="412">
        <v>3</v>
      </c>
      <c r="E133" s="412" t="s">
        <v>306</v>
      </c>
      <c r="F133" s="419" t="s">
        <v>134</v>
      </c>
      <c r="G133" s="38"/>
      <c r="H133" s="38"/>
      <c r="I133" s="38"/>
      <c r="J133" s="38">
        <v>0</v>
      </c>
      <c r="K133" s="49">
        <v>0</v>
      </c>
    </row>
    <row r="134" spans="1:11" ht="12.75">
      <c r="A134" s="418">
        <v>2</v>
      </c>
      <c r="B134" s="412">
        <v>2</v>
      </c>
      <c r="C134" s="412">
        <v>5</v>
      </c>
      <c r="D134" s="412">
        <v>3</v>
      </c>
      <c r="E134" s="412" t="s">
        <v>307</v>
      </c>
      <c r="F134" s="419" t="s">
        <v>135</v>
      </c>
      <c r="G134" s="38"/>
      <c r="H134" s="38"/>
      <c r="I134" s="38"/>
      <c r="J134" s="38">
        <v>0</v>
      </c>
      <c r="K134" s="49">
        <v>0</v>
      </c>
    </row>
    <row r="135" spans="1:11" ht="12.75">
      <c r="A135" s="418">
        <v>2</v>
      </c>
      <c r="B135" s="412">
        <v>2</v>
      </c>
      <c r="C135" s="412">
        <v>5</v>
      </c>
      <c r="D135" s="412">
        <v>3</v>
      </c>
      <c r="E135" s="412" t="s">
        <v>308</v>
      </c>
      <c r="F135" s="419" t="s">
        <v>136</v>
      </c>
      <c r="G135" s="38"/>
      <c r="H135" s="38"/>
      <c r="I135" s="38"/>
      <c r="J135" s="38">
        <v>0</v>
      </c>
      <c r="K135" s="49">
        <v>0</v>
      </c>
    </row>
    <row r="136" spans="1:11" ht="12.75">
      <c r="A136" s="418">
        <v>2</v>
      </c>
      <c r="B136" s="412">
        <v>2</v>
      </c>
      <c r="C136" s="412">
        <v>5</v>
      </c>
      <c r="D136" s="412">
        <v>3</v>
      </c>
      <c r="E136" s="412" t="s">
        <v>312</v>
      </c>
      <c r="F136" s="419" t="s">
        <v>137</v>
      </c>
      <c r="G136" s="38"/>
      <c r="H136" s="38">
        <v>150000</v>
      </c>
      <c r="I136" s="38"/>
      <c r="J136" s="38">
        <v>150000</v>
      </c>
      <c r="K136" s="49">
        <v>0</v>
      </c>
    </row>
    <row r="137" spans="1:11" ht="12.75">
      <c r="A137" s="408">
        <v>2</v>
      </c>
      <c r="B137" s="409">
        <v>2</v>
      </c>
      <c r="C137" s="409">
        <v>5</v>
      </c>
      <c r="D137" s="409">
        <v>4</v>
      </c>
      <c r="E137" s="409"/>
      <c r="F137" s="417" t="s">
        <v>138</v>
      </c>
      <c r="G137" s="43">
        <v>0</v>
      </c>
      <c r="H137" s="43">
        <f>SUM(H138)</f>
        <v>50000</v>
      </c>
      <c r="I137" s="43">
        <f>SUM(I138)</f>
        <v>0</v>
      </c>
      <c r="J137" s="43">
        <f>SUM(J138)</f>
        <v>50000</v>
      </c>
      <c r="K137" s="56">
        <v>0.008849557522123894</v>
      </c>
    </row>
    <row r="138" spans="1:11" ht="12.75">
      <c r="A138" s="418">
        <v>2</v>
      </c>
      <c r="B138" s="412">
        <v>2</v>
      </c>
      <c r="C138" s="412">
        <v>5</v>
      </c>
      <c r="D138" s="412">
        <v>4</v>
      </c>
      <c r="E138" s="412" t="s">
        <v>305</v>
      </c>
      <c r="F138" s="419" t="s">
        <v>138</v>
      </c>
      <c r="G138" s="38"/>
      <c r="H138" s="38">
        <v>50000</v>
      </c>
      <c r="I138" s="38"/>
      <c r="J138" s="38">
        <v>50000</v>
      </c>
      <c r="K138" s="49">
        <v>0.008849557522123894</v>
      </c>
    </row>
    <row r="139" spans="1:11" ht="12.75">
      <c r="A139" s="423">
        <v>2</v>
      </c>
      <c r="B139" s="409">
        <v>2</v>
      </c>
      <c r="C139" s="409">
        <v>5</v>
      </c>
      <c r="D139" s="409">
        <v>5</v>
      </c>
      <c r="E139" s="409"/>
      <c r="F139" s="424" t="s">
        <v>364</v>
      </c>
      <c r="G139" s="40">
        <v>0</v>
      </c>
      <c r="H139" s="40">
        <f>SUM(H140)</f>
        <v>0</v>
      </c>
      <c r="I139" s="40">
        <v>0</v>
      </c>
      <c r="J139" s="40">
        <v>0</v>
      </c>
      <c r="K139" s="57">
        <v>0</v>
      </c>
    </row>
    <row r="140" spans="1:11" ht="12.75">
      <c r="A140" s="418">
        <v>2</v>
      </c>
      <c r="B140" s="412">
        <v>2</v>
      </c>
      <c r="C140" s="412">
        <v>5</v>
      </c>
      <c r="D140" s="412">
        <v>5</v>
      </c>
      <c r="E140" s="412" t="s">
        <v>305</v>
      </c>
      <c r="F140" s="419" t="s">
        <v>364</v>
      </c>
      <c r="G140" s="38"/>
      <c r="H140" s="38"/>
      <c r="I140" s="38"/>
      <c r="J140" s="38">
        <v>0</v>
      </c>
      <c r="K140" s="49">
        <v>0</v>
      </c>
    </row>
    <row r="141" spans="1:11" ht="12.75">
      <c r="A141" s="423">
        <v>2</v>
      </c>
      <c r="B141" s="409">
        <v>2</v>
      </c>
      <c r="C141" s="409">
        <v>5</v>
      </c>
      <c r="D141" s="409">
        <v>6</v>
      </c>
      <c r="E141" s="409"/>
      <c r="F141" s="424" t="s">
        <v>365</v>
      </c>
      <c r="G141" s="43">
        <v>0</v>
      </c>
      <c r="H141" s="43">
        <f>SUM(H142)</f>
        <v>0</v>
      </c>
      <c r="I141" s="43">
        <v>0</v>
      </c>
      <c r="J141" s="43">
        <v>0</v>
      </c>
      <c r="K141" s="56">
        <v>0</v>
      </c>
    </row>
    <row r="142" spans="1:11" ht="12.75">
      <c r="A142" s="418">
        <v>2</v>
      </c>
      <c r="B142" s="412">
        <v>2</v>
      </c>
      <c r="C142" s="412">
        <v>5</v>
      </c>
      <c r="D142" s="412">
        <v>6</v>
      </c>
      <c r="E142" s="412" t="s">
        <v>305</v>
      </c>
      <c r="F142" s="419" t="s">
        <v>365</v>
      </c>
      <c r="G142" s="38"/>
      <c r="H142" s="38"/>
      <c r="I142" s="38"/>
      <c r="J142" s="38">
        <v>0</v>
      </c>
      <c r="K142" s="49">
        <v>0</v>
      </c>
    </row>
    <row r="143" spans="1:11" ht="12.75">
      <c r="A143" s="423">
        <v>2</v>
      </c>
      <c r="B143" s="409">
        <v>2</v>
      </c>
      <c r="C143" s="409">
        <v>5</v>
      </c>
      <c r="D143" s="409">
        <v>7</v>
      </c>
      <c r="E143" s="409"/>
      <c r="F143" s="424" t="s">
        <v>366</v>
      </c>
      <c r="G143" s="40">
        <v>0</v>
      </c>
      <c r="H143" s="40">
        <f>SUM(H144)</f>
        <v>0</v>
      </c>
      <c r="I143" s="40">
        <v>0</v>
      </c>
      <c r="J143" s="40">
        <v>0</v>
      </c>
      <c r="K143" s="57">
        <v>0</v>
      </c>
    </row>
    <row r="144" spans="1:11" ht="12.75">
      <c r="A144" s="418">
        <v>2</v>
      </c>
      <c r="B144" s="412">
        <v>2</v>
      </c>
      <c r="C144" s="412">
        <v>5</v>
      </c>
      <c r="D144" s="412">
        <v>7</v>
      </c>
      <c r="E144" s="412" t="s">
        <v>305</v>
      </c>
      <c r="F144" s="419" t="s">
        <v>366</v>
      </c>
      <c r="G144" s="38"/>
      <c r="H144" s="38"/>
      <c r="I144" s="38"/>
      <c r="J144" s="38">
        <v>0</v>
      </c>
      <c r="K144" s="49">
        <v>0</v>
      </c>
    </row>
    <row r="145" spans="1:11" ht="12.75">
      <c r="A145" s="423">
        <v>2</v>
      </c>
      <c r="B145" s="409">
        <v>2</v>
      </c>
      <c r="C145" s="409">
        <v>5</v>
      </c>
      <c r="D145" s="409">
        <v>8</v>
      </c>
      <c r="E145" s="409"/>
      <c r="F145" s="424" t="s">
        <v>139</v>
      </c>
      <c r="G145" s="43">
        <v>0</v>
      </c>
      <c r="H145" s="43">
        <f>SUM(H146)</f>
        <v>0</v>
      </c>
      <c r="I145" s="43">
        <v>0</v>
      </c>
      <c r="J145" s="43">
        <v>0</v>
      </c>
      <c r="K145" s="56">
        <v>0</v>
      </c>
    </row>
    <row r="146" spans="1:11" ht="12.75">
      <c r="A146" s="418">
        <v>2</v>
      </c>
      <c r="B146" s="412">
        <v>2</v>
      </c>
      <c r="C146" s="412">
        <v>5</v>
      </c>
      <c r="D146" s="412">
        <v>8</v>
      </c>
      <c r="E146" s="412" t="s">
        <v>305</v>
      </c>
      <c r="F146" s="419" t="s">
        <v>139</v>
      </c>
      <c r="G146" s="38"/>
      <c r="H146" s="38"/>
      <c r="I146" s="38"/>
      <c r="J146" s="38">
        <v>0</v>
      </c>
      <c r="K146" s="49">
        <v>0</v>
      </c>
    </row>
    <row r="147" spans="1:11" ht="12.75">
      <c r="A147" s="405">
        <v>2</v>
      </c>
      <c r="B147" s="406">
        <v>2</v>
      </c>
      <c r="C147" s="406">
        <v>6</v>
      </c>
      <c r="D147" s="406"/>
      <c r="E147" s="406"/>
      <c r="F147" s="407" t="s">
        <v>140</v>
      </c>
      <c r="G147" s="45">
        <v>0</v>
      </c>
      <c r="H147" s="45">
        <f>SUM(H148+H150+H152+H154+H156+H158+H160+H162+H164)</f>
        <v>120000</v>
      </c>
      <c r="I147" s="45">
        <v>0</v>
      </c>
      <c r="J147" s="45">
        <v>120000</v>
      </c>
      <c r="K147" s="55">
        <v>0.021238938053097345</v>
      </c>
    </row>
    <row r="148" spans="1:11" ht="12.75">
      <c r="A148" s="408">
        <v>2</v>
      </c>
      <c r="B148" s="409">
        <v>2</v>
      </c>
      <c r="C148" s="409">
        <v>6</v>
      </c>
      <c r="D148" s="409">
        <v>1</v>
      </c>
      <c r="E148" s="409"/>
      <c r="F148" s="417" t="s">
        <v>367</v>
      </c>
      <c r="G148" s="43">
        <v>0</v>
      </c>
      <c r="H148" s="43">
        <f>SUM(H149)</f>
        <v>0</v>
      </c>
      <c r="I148" s="43">
        <v>0</v>
      </c>
      <c r="J148" s="43">
        <v>0</v>
      </c>
      <c r="K148" s="56">
        <v>0</v>
      </c>
    </row>
    <row r="149" spans="1:11" ht="12.75">
      <c r="A149" s="418">
        <v>2</v>
      </c>
      <c r="B149" s="412">
        <v>2</v>
      </c>
      <c r="C149" s="412">
        <v>6</v>
      </c>
      <c r="D149" s="412">
        <v>1</v>
      </c>
      <c r="E149" s="412" t="s">
        <v>305</v>
      </c>
      <c r="F149" s="419" t="s">
        <v>367</v>
      </c>
      <c r="G149" s="38"/>
      <c r="H149" s="38"/>
      <c r="I149" s="38"/>
      <c r="J149" s="38">
        <v>0</v>
      </c>
      <c r="K149" s="49">
        <v>0</v>
      </c>
    </row>
    <row r="150" spans="1:11" ht="12.75">
      <c r="A150" s="408">
        <v>2</v>
      </c>
      <c r="B150" s="409">
        <v>2</v>
      </c>
      <c r="C150" s="409">
        <v>6</v>
      </c>
      <c r="D150" s="409">
        <v>2</v>
      </c>
      <c r="E150" s="409"/>
      <c r="F150" s="417" t="s">
        <v>141</v>
      </c>
      <c r="G150" s="43">
        <v>0</v>
      </c>
      <c r="H150" s="43">
        <f>SUM(H151)</f>
        <v>120000</v>
      </c>
      <c r="I150" s="43">
        <f>SUM(I151)</f>
        <v>0</v>
      </c>
      <c r="J150" s="43">
        <f>SUM(J151)</f>
        <v>120000</v>
      </c>
      <c r="K150" s="56">
        <v>0.021238938053097345</v>
      </c>
    </row>
    <row r="151" spans="1:11" ht="12.75">
      <c r="A151" s="418">
        <v>2</v>
      </c>
      <c r="B151" s="412">
        <v>2</v>
      </c>
      <c r="C151" s="412">
        <v>6</v>
      </c>
      <c r="D151" s="412">
        <v>2</v>
      </c>
      <c r="E151" s="412" t="s">
        <v>305</v>
      </c>
      <c r="F151" s="419" t="s">
        <v>141</v>
      </c>
      <c r="G151" s="38"/>
      <c r="H151" s="38">
        <v>120000</v>
      </c>
      <c r="I151" s="38"/>
      <c r="J151" s="38">
        <v>120000</v>
      </c>
      <c r="K151" s="49">
        <v>0.021238938053097345</v>
      </c>
    </row>
    <row r="152" spans="1:11" ht="12.75">
      <c r="A152" s="408">
        <v>2</v>
      </c>
      <c r="B152" s="409">
        <v>2</v>
      </c>
      <c r="C152" s="409">
        <v>6</v>
      </c>
      <c r="D152" s="409">
        <v>3</v>
      </c>
      <c r="E152" s="409"/>
      <c r="F152" s="417" t="s">
        <v>142</v>
      </c>
      <c r="G152" s="43">
        <v>0</v>
      </c>
      <c r="H152" s="43">
        <v>0</v>
      </c>
      <c r="I152" s="43">
        <v>0</v>
      </c>
      <c r="J152" s="43">
        <v>0</v>
      </c>
      <c r="K152" s="56">
        <v>0</v>
      </c>
    </row>
    <row r="153" spans="1:11" ht="12.75">
      <c r="A153" s="418">
        <v>2</v>
      </c>
      <c r="B153" s="412">
        <v>2</v>
      </c>
      <c r="C153" s="412">
        <v>6</v>
      </c>
      <c r="D153" s="412">
        <v>3</v>
      </c>
      <c r="E153" s="412" t="s">
        <v>305</v>
      </c>
      <c r="F153" s="419" t="s">
        <v>142</v>
      </c>
      <c r="G153" s="38"/>
      <c r="H153" s="38"/>
      <c r="I153" s="38"/>
      <c r="J153" s="38">
        <v>0</v>
      </c>
      <c r="K153" s="49">
        <v>0</v>
      </c>
    </row>
    <row r="154" spans="1:11" ht="12.75">
      <c r="A154" s="408">
        <v>2</v>
      </c>
      <c r="B154" s="409">
        <v>2</v>
      </c>
      <c r="C154" s="409">
        <v>6</v>
      </c>
      <c r="D154" s="409">
        <v>4</v>
      </c>
      <c r="E154" s="409"/>
      <c r="F154" s="417" t="s">
        <v>143</v>
      </c>
      <c r="G154" s="43">
        <v>0</v>
      </c>
      <c r="H154" s="43">
        <v>0</v>
      </c>
      <c r="I154" s="43">
        <v>0</v>
      </c>
      <c r="J154" s="43">
        <v>0</v>
      </c>
      <c r="K154" s="56">
        <v>0</v>
      </c>
    </row>
    <row r="155" spans="1:11" ht="12.75">
      <c r="A155" s="418">
        <v>2</v>
      </c>
      <c r="B155" s="412">
        <v>2</v>
      </c>
      <c r="C155" s="412">
        <v>6</v>
      </c>
      <c r="D155" s="412">
        <v>4</v>
      </c>
      <c r="E155" s="412" t="s">
        <v>305</v>
      </c>
      <c r="F155" s="419" t="s">
        <v>143</v>
      </c>
      <c r="G155" s="38"/>
      <c r="H155" s="38"/>
      <c r="I155" s="38"/>
      <c r="J155" s="38">
        <v>0</v>
      </c>
      <c r="K155" s="49">
        <v>0</v>
      </c>
    </row>
    <row r="156" spans="1:11" ht="12.75">
      <c r="A156" s="423">
        <v>2</v>
      </c>
      <c r="B156" s="409">
        <v>2</v>
      </c>
      <c r="C156" s="409">
        <v>6</v>
      </c>
      <c r="D156" s="409">
        <v>5</v>
      </c>
      <c r="E156" s="409"/>
      <c r="F156" s="424" t="s">
        <v>310</v>
      </c>
      <c r="G156" s="40">
        <v>0</v>
      </c>
      <c r="H156" s="40">
        <f>+H157</f>
        <v>0</v>
      </c>
      <c r="I156" s="40">
        <v>0</v>
      </c>
      <c r="J156" s="40">
        <v>0</v>
      </c>
      <c r="K156" s="57">
        <v>0</v>
      </c>
    </row>
    <row r="157" spans="1:11" ht="12.75">
      <c r="A157" s="418">
        <v>2</v>
      </c>
      <c r="B157" s="412">
        <v>2</v>
      </c>
      <c r="C157" s="412">
        <v>6</v>
      </c>
      <c r="D157" s="412">
        <v>5</v>
      </c>
      <c r="E157" s="412" t="s">
        <v>305</v>
      </c>
      <c r="F157" s="419" t="s">
        <v>310</v>
      </c>
      <c r="G157" s="38"/>
      <c r="H157" s="38"/>
      <c r="I157" s="38"/>
      <c r="J157" s="38">
        <v>0</v>
      </c>
      <c r="K157" s="49">
        <v>0</v>
      </c>
    </row>
    <row r="158" spans="1:11" ht="12.75">
      <c r="A158" s="423">
        <v>2</v>
      </c>
      <c r="B158" s="409">
        <v>2</v>
      </c>
      <c r="C158" s="409">
        <v>6</v>
      </c>
      <c r="D158" s="409">
        <v>6</v>
      </c>
      <c r="E158" s="409"/>
      <c r="F158" s="424" t="s">
        <v>368</v>
      </c>
      <c r="G158" s="40">
        <v>0</v>
      </c>
      <c r="H158" s="40">
        <f>+H159</f>
        <v>0</v>
      </c>
      <c r="I158" s="40">
        <v>0</v>
      </c>
      <c r="J158" s="40">
        <v>0</v>
      </c>
      <c r="K158" s="57">
        <v>0</v>
      </c>
    </row>
    <row r="159" spans="1:11" ht="12.75">
      <c r="A159" s="418">
        <v>2</v>
      </c>
      <c r="B159" s="412">
        <v>2</v>
      </c>
      <c r="C159" s="412">
        <v>6</v>
      </c>
      <c r="D159" s="412">
        <v>6</v>
      </c>
      <c r="E159" s="412" t="s">
        <v>305</v>
      </c>
      <c r="F159" s="419" t="s">
        <v>368</v>
      </c>
      <c r="G159" s="38"/>
      <c r="H159" s="38"/>
      <c r="I159" s="38"/>
      <c r="J159" s="38">
        <v>0</v>
      </c>
      <c r="K159" s="49">
        <v>0</v>
      </c>
    </row>
    <row r="160" spans="1:11" ht="12.75">
      <c r="A160" s="423">
        <v>2</v>
      </c>
      <c r="B160" s="409">
        <v>2</v>
      </c>
      <c r="C160" s="409">
        <v>6</v>
      </c>
      <c r="D160" s="409">
        <v>7</v>
      </c>
      <c r="E160" s="409"/>
      <c r="F160" s="424" t="s">
        <v>369</v>
      </c>
      <c r="G160" s="40">
        <v>0</v>
      </c>
      <c r="H160" s="40">
        <f>+H161</f>
        <v>0</v>
      </c>
      <c r="I160" s="40">
        <v>0</v>
      </c>
      <c r="J160" s="40">
        <v>0</v>
      </c>
      <c r="K160" s="57">
        <v>0</v>
      </c>
    </row>
    <row r="161" spans="1:11" ht="12.75">
      <c r="A161" s="418">
        <v>2</v>
      </c>
      <c r="B161" s="412">
        <v>2</v>
      </c>
      <c r="C161" s="412">
        <v>6</v>
      </c>
      <c r="D161" s="412">
        <v>7</v>
      </c>
      <c r="E161" s="412" t="s">
        <v>305</v>
      </c>
      <c r="F161" s="419" t="s">
        <v>369</v>
      </c>
      <c r="G161" s="38"/>
      <c r="H161" s="38"/>
      <c r="I161" s="38"/>
      <c r="J161" s="38">
        <v>0</v>
      </c>
      <c r="K161" s="49">
        <v>0</v>
      </c>
    </row>
    <row r="162" spans="1:11" ht="12.75">
      <c r="A162" s="423">
        <v>2</v>
      </c>
      <c r="B162" s="409">
        <v>2</v>
      </c>
      <c r="C162" s="409">
        <v>6</v>
      </c>
      <c r="D162" s="409">
        <v>8</v>
      </c>
      <c r="E162" s="409"/>
      <c r="F162" s="424" t="s">
        <v>370</v>
      </c>
      <c r="G162" s="40">
        <v>0</v>
      </c>
      <c r="H162" s="40">
        <f>+H163</f>
        <v>0</v>
      </c>
      <c r="I162" s="40">
        <v>0</v>
      </c>
      <c r="J162" s="40">
        <v>0</v>
      </c>
      <c r="K162" s="57">
        <v>0</v>
      </c>
    </row>
    <row r="163" spans="1:11" ht="12.75">
      <c r="A163" s="418">
        <v>2</v>
      </c>
      <c r="B163" s="412">
        <v>2</v>
      </c>
      <c r="C163" s="412">
        <v>6</v>
      </c>
      <c r="D163" s="412">
        <v>8</v>
      </c>
      <c r="E163" s="412" t="s">
        <v>305</v>
      </c>
      <c r="F163" s="419" t="s">
        <v>370</v>
      </c>
      <c r="G163" s="38"/>
      <c r="H163" s="38"/>
      <c r="I163" s="38"/>
      <c r="J163" s="38">
        <v>0</v>
      </c>
      <c r="K163" s="49">
        <v>0</v>
      </c>
    </row>
    <row r="164" spans="1:11" ht="12.75">
      <c r="A164" s="423">
        <v>2</v>
      </c>
      <c r="B164" s="409">
        <v>2</v>
      </c>
      <c r="C164" s="409">
        <v>6</v>
      </c>
      <c r="D164" s="409">
        <v>9</v>
      </c>
      <c r="E164" s="409"/>
      <c r="F164" s="424" t="s">
        <v>311</v>
      </c>
      <c r="G164" s="40">
        <v>0</v>
      </c>
      <c r="H164" s="40">
        <f>+H165</f>
        <v>0</v>
      </c>
      <c r="I164" s="40">
        <v>0</v>
      </c>
      <c r="J164" s="40">
        <v>0</v>
      </c>
      <c r="K164" s="57">
        <v>0</v>
      </c>
    </row>
    <row r="165" spans="1:11" ht="12.75">
      <c r="A165" s="418">
        <v>2</v>
      </c>
      <c r="B165" s="412">
        <v>2</v>
      </c>
      <c r="C165" s="412">
        <v>6</v>
      </c>
      <c r="D165" s="412">
        <v>9</v>
      </c>
      <c r="E165" s="412" t="s">
        <v>305</v>
      </c>
      <c r="F165" s="419" t="s">
        <v>311</v>
      </c>
      <c r="G165" s="38"/>
      <c r="H165" s="38"/>
      <c r="I165" s="38"/>
      <c r="J165" s="38">
        <v>0</v>
      </c>
      <c r="K165" s="49">
        <v>0</v>
      </c>
    </row>
    <row r="166" spans="1:11" ht="12.75">
      <c r="A166" s="405">
        <v>2</v>
      </c>
      <c r="B166" s="406">
        <v>2</v>
      </c>
      <c r="C166" s="406">
        <v>7</v>
      </c>
      <c r="D166" s="406"/>
      <c r="E166" s="406"/>
      <c r="F166" s="407" t="s">
        <v>144</v>
      </c>
      <c r="G166" s="45">
        <v>0</v>
      </c>
      <c r="H166" s="45">
        <f>SUM(H167+H175+H183)</f>
        <v>9510000</v>
      </c>
      <c r="I166" s="45">
        <f>SUM(I167+I175+I183)</f>
        <v>0</v>
      </c>
      <c r="J166" s="45">
        <f>SUM(J167+J175+J183)</f>
        <v>9510000</v>
      </c>
      <c r="K166" s="55">
        <v>0.16991150442477876</v>
      </c>
    </row>
    <row r="167" spans="1:11" ht="12.75">
      <c r="A167" s="423">
        <v>2</v>
      </c>
      <c r="B167" s="409">
        <v>2</v>
      </c>
      <c r="C167" s="409">
        <v>7</v>
      </c>
      <c r="D167" s="409">
        <v>1</v>
      </c>
      <c r="E167" s="409"/>
      <c r="F167" s="424" t="s">
        <v>371</v>
      </c>
      <c r="G167" s="43">
        <v>0</v>
      </c>
      <c r="H167" s="43">
        <f>SUM(H168:H174)</f>
        <v>2400000</v>
      </c>
      <c r="I167" s="43">
        <f>SUM(I168:I174)</f>
        <v>0</v>
      </c>
      <c r="J167" s="43">
        <f>SUM(J168:J174)</f>
        <v>2400000</v>
      </c>
      <c r="K167" s="56">
        <v>0.08849557522123894</v>
      </c>
    </row>
    <row r="168" spans="1:11" ht="12.75">
      <c r="A168" s="411">
        <v>2</v>
      </c>
      <c r="B168" s="412">
        <v>2</v>
      </c>
      <c r="C168" s="412">
        <v>7</v>
      </c>
      <c r="D168" s="412">
        <v>1</v>
      </c>
      <c r="E168" s="412" t="s">
        <v>305</v>
      </c>
      <c r="F168" s="427" t="s">
        <v>145</v>
      </c>
      <c r="G168" s="38"/>
      <c r="H168" s="38">
        <v>500000</v>
      </c>
      <c r="I168" s="38"/>
      <c r="J168" s="38">
        <v>500000</v>
      </c>
      <c r="K168" s="49">
        <v>0.08849557522123894</v>
      </c>
    </row>
    <row r="169" spans="1:11" ht="12.75">
      <c r="A169" s="411">
        <v>2</v>
      </c>
      <c r="B169" s="412">
        <v>2</v>
      </c>
      <c r="C169" s="412">
        <v>7</v>
      </c>
      <c r="D169" s="412">
        <v>1</v>
      </c>
      <c r="E169" s="412" t="s">
        <v>306</v>
      </c>
      <c r="F169" s="427" t="s">
        <v>146</v>
      </c>
      <c r="G169" s="38"/>
      <c r="H169" s="38">
        <v>900000</v>
      </c>
      <c r="I169" s="38"/>
      <c r="J169" s="38">
        <v>900000</v>
      </c>
      <c r="K169" s="49">
        <v>0</v>
      </c>
    </row>
    <row r="170" spans="1:11" ht="12.75">
      <c r="A170" s="411">
        <v>2</v>
      </c>
      <c r="B170" s="412">
        <v>2</v>
      </c>
      <c r="C170" s="412">
        <v>7</v>
      </c>
      <c r="D170" s="412">
        <v>1</v>
      </c>
      <c r="E170" s="412" t="s">
        <v>307</v>
      </c>
      <c r="F170" s="427" t="s">
        <v>147</v>
      </c>
      <c r="G170" s="38"/>
      <c r="H170" s="38"/>
      <c r="I170" s="38"/>
      <c r="J170" s="38">
        <v>0</v>
      </c>
      <c r="K170" s="49">
        <v>0</v>
      </c>
    </row>
    <row r="171" spans="1:11" ht="12.75">
      <c r="A171" s="411">
        <v>2</v>
      </c>
      <c r="B171" s="412">
        <v>2</v>
      </c>
      <c r="C171" s="412">
        <v>7</v>
      </c>
      <c r="D171" s="412">
        <v>1</v>
      </c>
      <c r="E171" s="412" t="s">
        <v>308</v>
      </c>
      <c r="F171" s="427" t="s">
        <v>148</v>
      </c>
      <c r="G171" s="38"/>
      <c r="H171" s="38">
        <v>1000000</v>
      </c>
      <c r="I171" s="38"/>
      <c r="J171" s="38">
        <v>1000000</v>
      </c>
      <c r="K171" s="49">
        <v>0</v>
      </c>
    </row>
    <row r="172" spans="1:11" ht="12.75">
      <c r="A172" s="411">
        <v>2</v>
      </c>
      <c r="B172" s="412">
        <v>2</v>
      </c>
      <c r="C172" s="412">
        <v>7</v>
      </c>
      <c r="D172" s="412">
        <v>1</v>
      </c>
      <c r="E172" s="412" t="s">
        <v>312</v>
      </c>
      <c r="F172" s="427" t="s">
        <v>149</v>
      </c>
      <c r="G172" s="38"/>
      <c r="H172" s="38"/>
      <c r="I172" s="38"/>
      <c r="J172" s="38">
        <v>0</v>
      </c>
      <c r="K172" s="49">
        <v>0</v>
      </c>
    </row>
    <row r="173" spans="1:11" ht="12.75">
      <c r="A173" s="411">
        <v>2</v>
      </c>
      <c r="B173" s="412">
        <v>2</v>
      </c>
      <c r="C173" s="412">
        <v>7</v>
      </c>
      <c r="D173" s="412">
        <v>1</v>
      </c>
      <c r="E173" s="412" t="s">
        <v>350</v>
      </c>
      <c r="F173" s="427" t="s">
        <v>150</v>
      </c>
      <c r="G173" s="38"/>
      <c r="H173" s="38"/>
      <c r="I173" s="38"/>
      <c r="J173" s="38">
        <v>0</v>
      </c>
      <c r="K173" s="49">
        <v>0</v>
      </c>
    </row>
    <row r="174" spans="1:11" ht="12.75">
      <c r="A174" s="411">
        <v>2</v>
      </c>
      <c r="B174" s="412">
        <v>2</v>
      </c>
      <c r="C174" s="412">
        <v>7</v>
      </c>
      <c r="D174" s="412">
        <v>1</v>
      </c>
      <c r="E174" s="412" t="s">
        <v>352</v>
      </c>
      <c r="F174" s="427" t="s">
        <v>151</v>
      </c>
      <c r="G174" s="38"/>
      <c r="H174" s="38"/>
      <c r="I174" s="38"/>
      <c r="J174" s="38">
        <v>0</v>
      </c>
      <c r="K174" s="49">
        <v>0</v>
      </c>
    </row>
    <row r="175" spans="1:11" ht="12.75">
      <c r="A175" s="408">
        <v>2</v>
      </c>
      <c r="B175" s="409">
        <v>2</v>
      </c>
      <c r="C175" s="409">
        <v>7</v>
      </c>
      <c r="D175" s="409">
        <v>2</v>
      </c>
      <c r="E175" s="409"/>
      <c r="F175" s="417" t="s">
        <v>372</v>
      </c>
      <c r="G175" s="43">
        <v>0</v>
      </c>
      <c r="H175" s="43">
        <f>SUM(H176:H183)</f>
        <v>7110000</v>
      </c>
      <c r="I175" s="43">
        <f>SUM(I176:I182)</f>
        <v>0</v>
      </c>
      <c r="J175" s="43">
        <f>SUM(J176:J182)</f>
        <v>7110000</v>
      </c>
      <c r="K175" s="56">
        <v>0.08141592920353984</v>
      </c>
    </row>
    <row r="176" spans="1:11" ht="12.75">
      <c r="A176" s="411">
        <v>2</v>
      </c>
      <c r="B176" s="412">
        <v>2</v>
      </c>
      <c r="C176" s="412">
        <v>7</v>
      </c>
      <c r="D176" s="412">
        <v>2</v>
      </c>
      <c r="E176" s="412" t="s">
        <v>305</v>
      </c>
      <c r="F176" s="427" t="s">
        <v>373</v>
      </c>
      <c r="G176" s="38"/>
      <c r="H176" s="38">
        <v>2000000</v>
      </c>
      <c r="I176" s="38"/>
      <c r="J176" s="38">
        <v>2000000</v>
      </c>
      <c r="K176" s="49">
        <v>0</v>
      </c>
    </row>
    <row r="177" spans="1:11" ht="12.75">
      <c r="A177" s="411">
        <v>2</v>
      </c>
      <c r="B177" s="412">
        <v>2</v>
      </c>
      <c r="C177" s="412">
        <v>7</v>
      </c>
      <c r="D177" s="412">
        <v>2</v>
      </c>
      <c r="E177" s="412" t="s">
        <v>306</v>
      </c>
      <c r="F177" s="427" t="s">
        <v>152</v>
      </c>
      <c r="G177" s="38"/>
      <c r="H177" s="38">
        <v>200000</v>
      </c>
      <c r="I177" s="38"/>
      <c r="J177" s="38">
        <v>200000</v>
      </c>
      <c r="K177" s="49">
        <v>0.008849557522123894</v>
      </c>
    </row>
    <row r="178" spans="1:11" ht="12.75">
      <c r="A178" s="411">
        <v>2</v>
      </c>
      <c r="B178" s="412">
        <v>2</v>
      </c>
      <c r="C178" s="412">
        <v>7</v>
      </c>
      <c r="D178" s="412">
        <v>2</v>
      </c>
      <c r="E178" s="412" t="s">
        <v>307</v>
      </c>
      <c r="F178" s="427" t="s">
        <v>374</v>
      </c>
      <c r="G178" s="38"/>
      <c r="H178" s="38">
        <v>10000</v>
      </c>
      <c r="I178" s="38"/>
      <c r="J178" s="38">
        <v>10000</v>
      </c>
      <c r="K178" s="49">
        <v>0.0017699115044247787</v>
      </c>
    </row>
    <row r="179" spans="1:11" ht="12.75">
      <c r="A179" s="411">
        <v>2</v>
      </c>
      <c r="B179" s="412">
        <v>2</v>
      </c>
      <c r="C179" s="412">
        <v>7</v>
      </c>
      <c r="D179" s="412">
        <v>2</v>
      </c>
      <c r="E179" s="412" t="s">
        <v>308</v>
      </c>
      <c r="F179" s="427" t="s">
        <v>153</v>
      </c>
      <c r="G179" s="38"/>
      <c r="H179" s="38">
        <v>3650000</v>
      </c>
      <c r="I179" s="38"/>
      <c r="J179" s="38">
        <v>3650000</v>
      </c>
      <c r="K179" s="49">
        <v>0.008849557522123894</v>
      </c>
    </row>
    <row r="180" spans="1:11" ht="12.75">
      <c r="A180" s="420">
        <v>2</v>
      </c>
      <c r="B180" s="421">
        <v>2</v>
      </c>
      <c r="C180" s="421">
        <v>7</v>
      </c>
      <c r="D180" s="421">
        <v>2</v>
      </c>
      <c r="E180" s="421" t="s">
        <v>312</v>
      </c>
      <c r="F180" s="446" t="s">
        <v>313</v>
      </c>
      <c r="G180" s="51"/>
      <c r="H180" s="51">
        <v>500000</v>
      </c>
      <c r="I180" s="51"/>
      <c r="J180" s="51">
        <v>500000</v>
      </c>
      <c r="K180" s="52">
        <v>0.05309734513274337</v>
      </c>
    </row>
    <row r="181" spans="1:11" ht="12.75">
      <c r="A181" s="411">
        <v>2</v>
      </c>
      <c r="B181" s="412">
        <v>2</v>
      </c>
      <c r="C181" s="412">
        <v>7</v>
      </c>
      <c r="D181" s="412">
        <v>2</v>
      </c>
      <c r="E181" s="412" t="s">
        <v>350</v>
      </c>
      <c r="F181" s="428" t="s">
        <v>154</v>
      </c>
      <c r="G181" s="38"/>
      <c r="H181" s="38">
        <v>250000</v>
      </c>
      <c r="I181" s="38"/>
      <c r="J181" s="38">
        <v>250000</v>
      </c>
      <c r="K181" s="49">
        <v>0.008849557522123894</v>
      </c>
    </row>
    <row r="182" spans="1:11" ht="12.75">
      <c r="A182" s="411">
        <v>2</v>
      </c>
      <c r="B182" s="412">
        <v>2</v>
      </c>
      <c r="C182" s="412">
        <v>7</v>
      </c>
      <c r="D182" s="412">
        <v>2</v>
      </c>
      <c r="E182" s="412" t="s">
        <v>352</v>
      </c>
      <c r="F182" s="428" t="s">
        <v>1290</v>
      </c>
      <c r="G182" s="38"/>
      <c r="H182" s="38">
        <v>500000</v>
      </c>
      <c r="I182" s="38"/>
      <c r="J182" s="38">
        <v>500000</v>
      </c>
      <c r="K182" s="49"/>
    </row>
    <row r="183" spans="1:11" ht="12.75">
      <c r="A183" s="408">
        <v>2</v>
      </c>
      <c r="B183" s="409">
        <v>2</v>
      </c>
      <c r="C183" s="409">
        <v>7</v>
      </c>
      <c r="D183" s="409">
        <v>3</v>
      </c>
      <c r="E183" s="409"/>
      <c r="F183" s="417" t="s">
        <v>155</v>
      </c>
      <c r="G183" s="43">
        <v>0</v>
      </c>
      <c r="H183" s="43">
        <v>0</v>
      </c>
      <c r="I183" s="43">
        <v>0</v>
      </c>
      <c r="J183" s="43">
        <v>0</v>
      </c>
      <c r="K183" s="56">
        <v>0</v>
      </c>
    </row>
    <row r="184" spans="1:11" ht="12.75">
      <c r="A184" s="411">
        <v>2</v>
      </c>
      <c r="B184" s="412">
        <v>2</v>
      </c>
      <c r="C184" s="412">
        <v>7</v>
      </c>
      <c r="D184" s="412">
        <v>3</v>
      </c>
      <c r="E184" s="412" t="s">
        <v>305</v>
      </c>
      <c r="F184" s="413" t="s">
        <v>155</v>
      </c>
      <c r="G184" s="38"/>
      <c r="H184" s="38"/>
      <c r="I184" s="38"/>
      <c r="J184" s="38">
        <v>0</v>
      </c>
      <c r="K184" s="49">
        <v>0</v>
      </c>
    </row>
    <row r="185" spans="1:11" ht="12.75">
      <c r="A185" s="405">
        <v>2</v>
      </c>
      <c r="B185" s="406">
        <v>2</v>
      </c>
      <c r="C185" s="406">
        <v>8</v>
      </c>
      <c r="D185" s="406"/>
      <c r="E185" s="406"/>
      <c r="F185" s="407" t="s">
        <v>375</v>
      </c>
      <c r="G185" s="45">
        <v>0</v>
      </c>
      <c r="H185" s="45">
        <f>SUM(H186+H188+H190+H192+H194+H198+H203+H210+H214+H220)</f>
        <v>13792408</v>
      </c>
      <c r="I185" s="45">
        <f>SUM(I186+I188+I190+I192+I194+I198+I203+I210+I214+I220)</f>
        <v>0</v>
      </c>
      <c r="J185" s="45">
        <f>SUM(J186+J188+J190+J192+J194+J198+J203+J210+J214+J220)</f>
        <v>13792408</v>
      </c>
      <c r="K185" s="55">
        <v>1.4355752212389383</v>
      </c>
    </row>
    <row r="186" spans="1:11" ht="12.75">
      <c r="A186" s="408">
        <v>2</v>
      </c>
      <c r="B186" s="409">
        <v>2</v>
      </c>
      <c r="C186" s="409">
        <v>8</v>
      </c>
      <c r="D186" s="409">
        <v>1</v>
      </c>
      <c r="E186" s="409"/>
      <c r="F186" s="417" t="s">
        <v>156</v>
      </c>
      <c r="G186" s="43">
        <v>0</v>
      </c>
      <c r="H186" s="43">
        <f>SUM(H187)</f>
        <v>0</v>
      </c>
      <c r="I186" s="43">
        <v>0</v>
      </c>
      <c r="J186" s="43">
        <v>0</v>
      </c>
      <c r="K186" s="56">
        <v>0</v>
      </c>
    </row>
    <row r="187" spans="1:11" ht="12.75">
      <c r="A187" s="411">
        <v>2</v>
      </c>
      <c r="B187" s="412">
        <v>2</v>
      </c>
      <c r="C187" s="412">
        <v>8</v>
      </c>
      <c r="D187" s="412">
        <v>1</v>
      </c>
      <c r="E187" s="412" t="s">
        <v>305</v>
      </c>
      <c r="F187" s="413" t="s">
        <v>156</v>
      </c>
      <c r="G187" s="38"/>
      <c r="H187" s="38"/>
      <c r="I187" s="38"/>
      <c r="J187" s="38">
        <v>0</v>
      </c>
      <c r="K187" s="49">
        <v>0</v>
      </c>
    </row>
    <row r="188" spans="1:11" ht="12.75">
      <c r="A188" s="408">
        <v>2</v>
      </c>
      <c r="B188" s="409">
        <v>2</v>
      </c>
      <c r="C188" s="409">
        <v>8</v>
      </c>
      <c r="D188" s="409">
        <v>2</v>
      </c>
      <c r="E188" s="409"/>
      <c r="F188" s="417" t="s">
        <v>157</v>
      </c>
      <c r="G188" s="43">
        <v>0</v>
      </c>
      <c r="H188" s="43">
        <f>SUM(H189)</f>
        <v>200000</v>
      </c>
      <c r="I188" s="43">
        <f>SUM(I189)</f>
        <v>0</v>
      </c>
      <c r="J188" s="43">
        <f>SUM(J189)</f>
        <v>200000</v>
      </c>
      <c r="K188" s="56">
        <v>0.035398230088495575</v>
      </c>
    </row>
    <row r="189" spans="1:11" ht="12.75">
      <c r="A189" s="411">
        <v>2</v>
      </c>
      <c r="B189" s="412">
        <v>2</v>
      </c>
      <c r="C189" s="412">
        <v>8</v>
      </c>
      <c r="D189" s="412">
        <v>2</v>
      </c>
      <c r="E189" s="412" t="s">
        <v>305</v>
      </c>
      <c r="F189" s="413" t="s">
        <v>157</v>
      </c>
      <c r="G189" s="38"/>
      <c r="H189" s="38">
        <v>200000</v>
      </c>
      <c r="I189" s="38"/>
      <c r="J189" s="38">
        <v>200000</v>
      </c>
      <c r="K189" s="49">
        <v>0.035398230088495575</v>
      </c>
    </row>
    <row r="190" spans="1:11" ht="12.75">
      <c r="A190" s="408">
        <v>2</v>
      </c>
      <c r="B190" s="409">
        <v>2</v>
      </c>
      <c r="C190" s="409">
        <v>8</v>
      </c>
      <c r="D190" s="409">
        <v>3</v>
      </c>
      <c r="E190" s="409"/>
      <c r="F190" s="417" t="s">
        <v>158</v>
      </c>
      <c r="G190" s="43">
        <v>0</v>
      </c>
      <c r="H190" s="43">
        <f>SUM(H191)</f>
        <v>0</v>
      </c>
      <c r="I190" s="43">
        <v>0</v>
      </c>
      <c r="J190" s="43">
        <v>0</v>
      </c>
      <c r="K190" s="56">
        <v>0</v>
      </c>
    </row>
    <row r="191" spans="1:11" ht="12.75">
      <c r="A191" s="411">
        <v>2</v>
      </c>
      <c r="B191" s="412">
        <v>2</v>
      </c>
      <c r="C191" s="412">
        <v>8</v>
      </c>
      <c r="D191" s="412">
        <v>3</v>
      </c>
      <c r="E191" s="412" t="s">
        <v>305</v>
      </c>
      <c r="F191" s="428" t="s">
        <v>158</v>
      </c>
      <c r="G191" s="38"/>
      <c r="H191" s="38"/>
      <c r="I191" s="38"/>
      <c r="J191" s="38">
        <v>0</v>
      </c>
      <c r="K191" s="49">
        <v>0</v>
      </c>
    </row>
    <row r="192" spans="1:11" ht="12.75">
      <c r="A192" s="408">
        <v>2</v>
      </c>
      <c r="B192" s="409">
        <v>2</v>
      </c>
      <c r="C192" s="409">
        <v>8</v>
      </c>
      <c r="D192" s="409">
        <v>4</v>
      </c>
      <c r="E192" s="409"/>
      <c r="F192" s="417" t="s">
        <v>159</v>
      </c>
      <c r="G192" s="43">
        <v>0</v>
      </c>
      <c r="H192" s="43">
        <f>SUM(H193)</f>
        <v>50000</v>
      </c>
      <c r="I192" s="43">
        <f>SUM(I193)</f>
        <v>0</v>
      </c>
      <c r="J192" s="43">
        <f>SUM(J193)</f>
        <v>50000</v>
      </c>
      <c r="K192" s="56">
        <v>0.007079646017699115</v>
      </c>
    </row>
    <row r="193" spans="1:11" ht="12.75">
      <c r="A193" s="411">
        <v>2</v>
      </c>
      <c r="B193" s="412">
        <v>2</v>
      </c>
      <c r="C193" s="412">
        <v>8</v>
      </c>
      <c r="D193" s="412">
        <v>4</v>
      </c>
      <c r="E193" s="412" t="s">
        <v>305</v>
      </c>
      <c r="F193" s="413" t="s">
        <v>159</v>
      </c>
      <c r="G193" s="38"/>
      <c r="H193" s="38">
        <v>50000</v>
      </c>
      <c r="I193" s="38"/>
      <c r="J193" s="38">
        <v>50000</v>
      </c>
      <c r="K193" s="49">
        <v>0.007079646017699115</v>
      </c>
    </row>
    <row r="194" spans="1:11" ht="12.75">
      <c r="A194" s="408">
        <v>2</v>
      </c>
      <c r="B194" s="409">
        <v>2</v>
      </c>
      <c r="C194" s="409">
        <v>8</v>
      </c>
      <c r="D194" s="409">
        <v>5</v>
      </c>
      <c r="E194" s="409"/>
      <c r="F194" s="417" t="s">
        <v>160</v>
      </c>
      <c r="G194" s="43">
        <v>0</v>
      </c>
      <c r="H194" s="43">
        <f>SUM(H195:H197)</f>
        <v>5803750</v>
      </c>
      <c r="I194" s="43">
        <f>SUM(I195:I197)</f>
        <v>0</v>
      </c>
      <c r="J194" s="43">
        <f>SUM(J195:J197)</f>
        <v>5803750</v>
      </c>
      <c r="K194" s="56">
        <v>0.660353982300885</v>
      </c>
    </row>
    <row r="195" spans="1:11" ht="12.75">
      <c r="A195" s="411">
        <v>2</v>
      </c>
      <c r="B195" s="412">
        <v>2</v>
      </c>
      <c r="C195" s="412">
        <v>8</v>
      </c>
      <c r="D195" s="412">
        <v>5</v>
      </c>
      <c r="E195" s="412" t="s">
        <v>305</v>
      </c>
      <c r="F195" s="413" t="s">
        <v>161</v>
      </c>
      <c r="G195" s="38"/>
      <c r="H195" s="38">
        <v>2303750</v>
      </c>
      <c r="I195" s="38"/>
      <c r="J195" s="38">
        <v>2303750</v>
      </c>
      <c r="K195" s="49">
        <v>0.3146902654867257</v>
      </c>
    </row>
    <row r="196" spans="1:11" ht="12.75">
      <c r="A196" s="411">
        <v>2</v>
      </c>
      <c r="B196" s="412">
        <v>2</v>
      </c>
      <c r="C196" s="412">
        <v>8</v>
      </c>
      <c r="D196" s="412">
        <v>5</v>
      </c>
      <c r="E196" s="412" t="s">
        <v>306</v>
      </c>
      <c r="F196" s="413" t="s">
        <v>162</v>
      </c>
      <c r="G196" s="38"/>
      <c r="H196" s="38"/>
      <c r="I196" s="38"/>
      <c r="J196" s="38"/>
      <c r="K196" s="49">
        <v>0</v>
      </c>
    </row>
    <row r="197" spans="1:11" ht="12.75">
      <c r="A197" s="411">
        <v>2</v>
      </c>
      <c r="B197" s="412">
        <v>2</v>
      </c>
      <c r="C197" s="412">
        <v>8</v>
      </c>
      <c r="D197" s="412">
        <v>5</v>
      </c>
      <c r="E197" s="412" t="s">
        <v>307</v>
      </c>
      <c r="F197" s="413" t="s">
        <v>314</v>
      </c>
      <c r="G197" s="38"/>
      <c r="H197" s="38">
        <v>3500000</v>
      </c>
      <c r="I197" s="38"/>
      <c r="J197" s="38">
        <v>3500000</v>
      </c>
      <c r="K197" s="49">
        <v>0.3456637168141593</v>
      </c>
    </row>
    <row r="198" spans="1:11" ht="12.75">
      <c r="A198" s="408">
        <v>2</v>
      </c>
      <c r="B198" s="409">
        <v>2</v>
      </c>
      <c r="C198" s="409">
        <v>8</v>
      </c>
      <c r="D198" s="409">
        <v>6</v>
      </c>
      <c r="E198" s="409"/>
      <c r="F198" s="417" t="s">
        <v>163</v>
      </c>
      <c r="G198" s="43">
        <v>0</v>
      </c>
      <c r="H198" s="43">
        <f>SUM(H199:H202)</f>
        <v>2536658</v>
      </c>
      <c r="I198" s="43">
        <f>SUM(I199:I202)</f>
        <v>0</v>
      </c>
      <c r="J198" s="43">
        <f>SUM(J199:J202)</f>
        <v>2536658</v>
      </c>
      <c r="K198" s="56">
        <v>0.1504424778761062</v>
      </c>
    </row>
    <row r="199" spans="1:11" ht="12.75">
      <c r="A199" s="411">
        <v>2</v>
      </c>
      <c r="B199" s="412">
        <v>2</v>
      </c>
      <c r="C199" s="412">
        <v>8</v>
      </c>
      <c r="D199" s="412">
        <v>6</v>
      </c>
      <c r="E199" s="412" t="s">
        <v>305</v>
      </c>
      <c r="F199" s="413" t="s">
        <v>376</v>
      </c>
      <c r="G199" s="38"/>
      <c r="H199" s="38">
        <v>1560000</v>
      </c>
      <c r="I199" s="38"/>
      <c r="J199" s="38">
        <v>1560000</v>
      </c>
      <c r="K199" s="49">
        <v>0.061946902654867256</v>
      </c>
    </row>
    <row r="200" spans="1:11" ht="12.75">
      <c r="A200" s="411">
        <v>2</v>
      </c>
      <c r="B200" s="412">
        <v>2</v>
      </c>
      <c r="C200" s="412">
        <v>8</v>
      </c>
      <c r="D200" s="412">
        <v>6</v>
      </c>
      <c r="E200" s="412" t="s">
        <v>306</v>
      </c>
      <c r="F200" s="413" t="s">
        <v>164</v>
      </c>
      <c r="G200" s="38"/>
      <c r="H200" s="38">
        <v>976658</v>
      </c>
      <c r="I200" s="38"/>
      <c r="J200" s="38">
        <v>976658</v>
      </c>
      <c r="K200" s="49">
        <v>0.08849557522123894</v>
      </c>
    </row>
    <row r="201" spans="1:11" ht="12.75">
      <c r="A201" s="411">
        <v>2</v>
      </c>
      <c r="B201" s="412">
        <v>2</v>
      </c>
      <c r="C201" s="412">
        <v>8</v>
      </c>
      <c r="D201" s="412">
        <v>6</v>
      </c>
      <c r="E201" s="412" t="s">
        <v>307</v>
      </c>
      <c r="F201" s="413" t="s">
        <v>165</v>
      </c>
      <c r="G201" s="38"/>
      <c r="H201" s="38"/>
      <c r="I201" s="38"/>
      <c r="J201" s="38">
        <v>0</v>
      </c>
      <c r="K201" s="49">
        <v>0</v>
      </c>
    </row>
    <row r="202" spans="1:11" ht="12.75">
      <c r="A202" s="411">
        <v>2</v>
      </c>
      <c r="B202" s="412">
        <v>2</v>
      </c>
      <c r="C202" s="412">
        <v>8</v>
      </c>
      <c r="D202" s="412">
        <v>6</v>
      </c>
      <c r="E202" s="412" t="s">
        <v>308</v>
      </c>
      <c r="F202" s="413" t="s">
        <v>166</v>
      </c>
      <c r="G202" s="38"/>
      <c r="H202" s="38"/>
      <c r="I202" s="38"/>
      <c r="J202" s="38">
        <v>0</v>
      </c>
      <c r="K202" s="49">
        <v>0</v>
      </c>
    </row>
    <row r="203" spans="1:11" ht="12.75">
      <c r="A203" s="408">
        <v>2</v>
      </c>
      <c r="B203" s="409">
        <v>2</v>
      </c>
      <c r="C203" s="409">
        <v>8</v>
      </c>
      <c r="D203" s="409">
        <v>7</v>
      </c>
      <c r="E203" s="409"/>
      <c r="F203" s="417" t="s">
        <v>167</v>
      </c>
      <c r="G203" s="43">
        <v>0</v>
      </c>
      <c r="H203" s="43">
        <f>SUM(H204:H210)</f>
        <v>4202000</v>
      </c>
      <c r="I203" s="43">
        <f>SUM(I204:I209)</f>
        <v>0</v>
      </c>
      <c r="J203" s="43">
        <f>SUM(J204:J209)</f>
        <v>4202000</v>
      </c>
      <c r="K203" s="56">
        <v>0.5823008849557523</v>
      </c>
    </row>
    <row r="204" spans="1:11" ht="12.75">
      <c r="A204" s="411">
        <v>2</v>
      </c>
      <c r="B204" s="412">
        <v>2</v>
      </c>
      <c r="C204" s="412">
        <v>8</v>
      </c>
      <c r="D204" s="412">
        <v>7</v>
      </c>
      <c r="E204" s="412" t="s">
        <v>305</v>
      </c>
      <c r="F204" s="428" t="s">
        <v>377</v>
      </c>
      <c r="G204" s="38"/>
      <c r="H204" s="38"/>
      <c r="I204" s="38"/>
      <c r="J204" s="38">
        <v>0</v>
      </c>
      <c r="K204" s="49">
        <v>0</v>
      </c>
    </row>
    <row r="205" spans="1:11" ht="12.75">
      <c r="A205" s="411">
        <v>2</v>
      </c>
      <c r="B205" s="412">
        <v>2</v>
      </c>
      <c r="C205" s="412">
        <v>8</v>
      </c>
      <c r="D205" s="412">
        <v>7</v>
      </c>
      <c r="E205" s="412" t="s">
        <v>306</v>
      </c>
      <c r="F205" s="428" t="s">
        <v>168</v>
      </c>
      <c r="G205" s="38"/>
      <c r="H205" s="38">
        <v>360000</v>
      </c>
      <c r="I205" s="38"/>
      <c r="J205" s="38">
        <v>360000</v>
      </c>
      <c r="K205" s="49">
        <v>0.06371681415929203</v>
      </c>
    </row>
    <row r="206" spans="1:11" ht="12.75">
      <c r="A206" s="411">
        <v>2</v>
      </c>
      <c r="B206" s="412">
        <v>2</v>
      </c>
      <c r="C206" s="412">
        <v>8</v>
      </c>
      <c r="D206" s="412">
        <v>7</v>
      </c>
      <c r="E206" s="412" t="s">
        <v>307</v>
      </c>
      <c r="F206" s="428" t="s">
        <v>169</v>
      </c>
      <c r="G206" s="38"/>
      <c r="H206" s="38">
        <v>500000</v>
      </c>
      <c r="I206" s="38"/>
      <c r="J206" s="38">
        <v>500000</v>
      </c>
      <c r="K206" s="49">
        <v>0.17699115044247787</v>
      </c>
    </row>
    <row r="207" spans="1:11" ht="12.75">
      <c r="A207" s="411">
        <v>2</v>
      </c>
      <c r="B207" s="412">
        <v>2</v>
      </c>
      <c r="C207" s="412">
        <v>8</v>
      </c>
      <c r="D207" s="412">
        <v>7</v>
      </c>
      <c r="E207" s="412" t="s">
        <v>308</v>
      </c>
      <c r="F207" s="428" t="s">
        <v>170</v>
      </c>
      <c r="G207" s="38"/>
      <c r="H207" s="38">
        <v>1342000</v>
      </c>
      <c r="I207" s="38"/>
      <c r="J207" s="38">
        <v>1342000</v>
      </c>
      <c r="K207" s="49">
        <v>0.3008849557522124</v>
      </c>
    </row>
    <row r="208" spans="1:11" ht="12.75">
      <c r="A208" s="411">
        <v>2</v>
      </c>
      <c r="B208" s="412">
        <v>2</v>
      </c>
      <c r="C208" s="412">
        <v>8</v>
      </c>
      <c r="D208" s="412">
        <v>7</v>
      </c>
      <c r="E208" s="412" t="s">
        <v>312</v>
      </c>
      <c r="F208" s="428" t="s">
        <v>171</v>
      </c>
      <c r="G208" s="38"/>
      <c r="H208" s="38">
        <v>1500000</v>
      </c>
      <c r="I208" s="38"/>
      <c r="J208" s="38">
        <v>1500000</v>
      </c>
      <c r="K208" s="49">
        <v>0.008849557522123894</v>
      </c>
    </row>
    <row r="209" spans="1:11" ht="12.75">
      <c r="A209" s="411">
        <v>2</v>
      </c>
      <c r="B209" s="412">
        <v>2</v>
      </c>
      <c r="C209" s="412">
        <v>8</v>
      </c>
      <c r="D209" s="412">
        <v>7</v>
      </c>
      <c r="E209" s="412" t="s">
        <v>350</v>
      </c>
      <c r="F209" s="428" t="s">
        <v>172</v>
      </c>
      <c r="G209" s="38"/>
      <c r="H209" s="38">
        <v>500000</v>
      </c>
      <c r="I209" s="38"/>
      <c r="J209" s="38">
        <v>500000</v>
      </c>
      <c r="K209" s="49">
        <v>0.03185840707964602</v>
      </c>
    </row>
    <row r="210" spans="1:11" ht="12.75">
      <c r="A210" s="408">
        <v>2</v>
      </c>
      <c r="B210" s="409">
        <v>2</v>
      </c>
      <c r="C210" s="409">
        <v>8</v>
      </c>
      <c r="D210" s="409">
        <v>8</v>
      </c>
      <c r="E210" s="409"/>
      <c r="F210" s="417" t="s">
        <v>173</v>
      </c>
      <c r="G210" s="43">
        <v>0</v>
      </c>
      <c r="H210" s="43">
        <v>0</v>
      </c>
      <c r="I210" s="43">
        <v>0</v>
      </c>
      <c r="J210" s="43">
        <v>0</v>
      </c>
      <c r="K210" s="56">
        <v>0</v>
      </c>
    </row>
    <row r="211" spans="1:11" ht="12.75">
      <c r="A211" s="411">
        <v>2</v>
      </c>
      <c r="B211" s="412">
        <v>2</v>
      </c>
      <c r="C211" s="412">
        <v>8</v>
      </c>
      <c r="D211" s="412">
        <v>8</v>
      </c>
      <c r="E211" s="412" t="s">
        <v>305</v>
      </c>
      <c r="F211" s="428" t="s">
        <v>174</v>
      </c>
      <c r="G211" s="38"/>
      <c r="H211" s="38"/>
      <c r="I211" s="38"/>
      <c r="J211" s="38">
        <v>0</v>
      </c>
      <c r="K211" s="49">
        <v>0</v>
      </c>
    </row>
    <row r="212" spans="1:11" ht="12.75">
      <c r="A212" s="411">
        <v>2</v>
      </c>
      <c r="B212" s="412">
        <v>2</v>
      </c>
      <c r="C212" s="412">
        <v>8</v>
      </c>
      <c r="D212" s="412">
        <v>8</v>
      </c>
      <c r="E212" s="412" t="s">
        <v>306</v>
      </c>
      <c r="F212" s="428" t="s">
        <v>175</v>
      </c>
      <c r="G212" s="38"/>
      <c r="H212" s="38"/>
      <c r="I212" s="38"/>
      <c r="J212" s="38">
        <v>0</v>
      </c>
      <c r="K212" s="49">
        <v>0</v>
      </c>
    </row>
    <row r="213" spans="1:11" ht="12.75">
      <c r="A213" s="411">
        <v>2</v>
      </c>
      <c r="B213" s="412">
        <v>2</v>
      </c>
      <c r="C213" s="412">
        <v>8</v>
      </c>
      <c r="D213" s="412">
        <v>8</v>
      </c>
      <c r="E213" s="412" t="s">
        <v>307</v>
      </c>
      <c r="F213" s="428" t="s">
        <v>176</v>
      </c>
      <c r="G213" s="38"/>
      <c r="H213" s="38"/>
      <c r="I213" s="38"/>
      <c r="J213" s="38">
        <v>0</v>
      </c>
      <c r="K213" s="49">
        <v>0</v>
      </c>
    </row>
    <row r="214" spans="1:11" ht="12.75">
      <c r="A214" s="408">
        <v>2</v>
      </c>
      <c r="B214" s="409">
        <v>2</v>
      </c>
      <c r="C214" s="409">
        <v>8</v>
      </c>
      <c r="D214" s="409">
        <v>9</v>
      </c>
      <c r="E214" s="409"/>
      <c r="F214" s="417" t="s">
        <v>177</v>
      </c>
      <c r="G214" s="43">
        <v>0</v>
      </c>
      <c r="H214" s="43">
        <v>0</v>
      </c>
      <c r="I214" s="43">
        <v>0</v>
      </c>
      <c r="J214" s="43">
        <v>0</v>
      </c>
      <c r="K214" s="56">
        <v>0</v>
      </c>
    </row>
    <row r="215" spans="1:11" ht="12.75">
      <c r="A215" s="412">
        <v>2</v>
      </c>
      <c r="B215" s="412">
        <v>2</v>
      </c>
      <c r="C215" s="412">
        <v>8</v>
      </c>
      <c r="D215" s="412">
        <v>9</v>
      </c>
      <c r="E215" s="412" t="s">
        <v>305</v>
      </c>
      <c r="F215" s="428" t="s">
        <v>315</v>
      </c>
      <c r="G215" s="38"/>
      <c r="H215" s="38"/>
      <c r="I215" s="38"/>
      <c r="J215" s="38">
        <v>0</v>
      </c>
      <c r="K215" s="49">
        <v>0</v>
      </c>
    </row>
    <row r="216" spans="1:11" ht="12.75">
      <c r="A216" s="412">
        <v>2</v>
      </c>
      <c r="B216" s="412">
        <v>2</v>
      </c>
      <c r="C216" s="412">
        <v>8</v>
      </c>
      <c r="D216" s="412">
        <v>9</v>
      </c>
      <c r="E216" s="412" t="s">
        <v>306</v>
      </c>
      <c r="F216" s="428" t="s">
        <v>316</v>
      </c>
      <c r="G216" s="38"/>
      <c r="H216" s="38"/>
      <c r="I216" s="38"/>
      <c r="J216" s="38">
        <v>0</v>
      </c>
      <c r="K216" s="49">
        <v>0</v>
      </c>
    </row>
    <row r="217" spans="1:11" ht="12.75">
      <c r="A217" s="412">
        <v>2</v>
      </c>
      <c r="B217" s="412">
        <v>2</v>
      </c>
      <c r="C217" s="412">
        <v>8</v>
      </c>
      <c r="D217" s="412">
        <v>9</v>
      </c>
      <c r="E217" s="412" t="s">
        <v>307</v>
      </c>
      <c r="F217" s="428" t="s">
        <v>378</v>
      </c>
      <c r="G217" s="38"/>
      <c r="H217" s="38"/>
      <c r="I217" s="38"/>
      <c r="J217" s="38">
        <v>0</v>
      </c>
      <c r="K217" s="49">
        <v>0</v>
      </c>
    </row>
    <row r="218" spans="1:11" ht="12.75">
      <c r="A218" s="412">
        <v>2</v>
      </c>
      <c r="B218" s="412">
        <v>2</v>
      </c>
      <c r="C218" s="412">
        <v>8</v>
      </c>
      <c r="D218" s="412">
        <v>9</v>
      </c>
      <c r="E218" s="412" t="s">
        <v>308</v>
      </c>
      <c r="F218" s="428" t="s">
        <v>317</v>
      </c>
      <c r="G218" s="38"/>
      <c r="H218" s="38"/>
      <c r="I218" s="38"/>
      <c r="J218" s="38">
        <v>0</v>
      </c>
      <c r="K218" s="49">
        <v>0</v>
      </c>
    </row>
    <row r="219" spans="1:11" ht="12.75">
      <c r="A219" s="447">
        <v>2</v>
      </c>
      <c r="B219" s="412">
        <v>2</v>
      </c>
      <c r="C219" s="412">
        <v>8</v>
      </c>
      <c r="D219" s="412">
        <v>9</v>
      </c>
      <c r="E219" s="412" t="s">
        <v>312</v>
      </c>
      <c r="F219" s="428" t="s">
        <v>178</v>
      </c>
      <c r="G219" s="38"/>
      <c r="H219" s="38"/>
      <c r="I219" s="38"/>
      <c r="J219" s="38">
        <v>0</v>
      </c>
      <c r="K219" s="49">
        <v>0</v>
      </c>
    </row>
    <row r="220" spans="1:11" ht="12.75">
      <c r="A220" s="429">
        <v>2</v>
      </c>
      <c r="B220" s="409">
        <v>2</v>
      </c>
      <c r="C220" s="409">
        <v>9</v>
      </c>
      <c r="D220" s="409">
        <v>2</v>
      </c>
      <c r="E220" s="409"/>
      <c r="F220" s="430" t="s">
        <v>1291</v>
      </c>
      <c r="G220" s="39">
        <v>0</v>
      </c>
      <c r="H220" s="40">
        <f>SUM(H221)</f>
        <v>1000000</v>
      </c>
      <c r="I220" s="39">
        <f>SUM(I221)</f>
        <v>0</v>
      </c>
      <c r="J220" s="40">
        <f>SUM(J221)</f>
        <v>1000000</v>
      </c>
      <c r="K220" s="58">
        <v>0</v>
      </c>
    </row>
    <row r="221" spans="1:11" ht="12.75">
      <c r="A221" s="431">
        <v>2</v>
      </c>
      <c r="B221" s="412">
        <v>2</v>
      </c>
      <c r="C221" s="412">
        <v>9</v>
      </c>
      <c r="D221" s="412">
        <v>2</v>
      </c>
      <c r="E221" s="412" t="s">
        <v>305</v>
      </c>
      <c r="F221" s="428" t="s">
        <v>1291</v>
      </c>
      <c r="G221" s="38"/>
      <c r="H221" s="38">
        <v>1000000</v>
      </c>
      <c r="I221" s="38"/>
      <c r="J221" s="38">
        <v>1000000</v>
      </c>
      <c r="K221" s="49">
        <v>0</v>
      </c>
    </row>
    <row r="222" spans="1:11" ht="12.75">
      <c r="A222" s="401">
        <v>2</v>
      </c>
      <c r="B222" s="402">
        <v>3</v>
      </c>
      <c r="C222" s="403"/>
      <c r="D222" s="403"/>
      <c r="E222" s="403"/>
      <c r="F222" s="404" t="s">
        <v>31</v>
      </c>
      <c r="G222" s="46">
        <v>0</v>
      </c>
      <c r="H222" s="46">
        <f>SUM(H223+H235+H244+H257+H262+H273+H301+H322)</f>
        <v>96750510</v>
      </c>
      <c r="I222" s="46">
        <f>SUM(I223+I235+I244+I257+I262+I273+I301+I322)</f>
        <v>0</v>
      </c>
      <c r="J222" s="46">
        <f>SUM(J223+J235+J244+J257+J262+J273+J301+J322)</f>
        <v>96750510</v>
      </c>
      <c r="K222" s="54">
        <v>22.61911504424779</v>
      </c>
    </row>
    <row r="223" spans="1:11" ht="12.75">
      <c r="A223" s="405">
        <v>2</v>
      </c>
      <c r="B223" s="406">
        <v>3</v>
      </c>
      <c r="C223" s="406">
        <v>1</v>
      </c>
      <c r="D223" s="406"/>
      <c r="E223" s="406"/>
      <c r="F223" s="407" t="s">
        <v>32</v>
      </c>
      <c r="G223" s="45">
        <v>0</v>
      </c>
      <c r="H223" s="45">
        <f>SUM(H224+H227+H229+H233)</f>
        <v>19349510</v>
      </c>
      <c r="I223" s="45">
        <f>SUM(I224+I227+I229+I233)</f>
        <v>0</v>
      </c>
      <c r="J223" s="45">
        <f>SUM(J224+J227+J229+J233)</f>
        <v>19349510</v>
      </c>
      <c r="K223" s="55">
        <v>3.185840707964602</v>
      </c>
    </row>
    <row r="224" spans="1:11" ht="12.75">
      <c r="A224" s="408">
        <v>2</v>
      </c>
      <c r="B224" s="409">
        <v>3</v>
      </c>
      <c r="C224" s="409">
        <v>1</v>
      </c>
      <c r="D224" s="409">
        <v>1</v>
      </c>
      <c r="E224" s="409"/>
      <c r="F224" s="417" t="s">
        <v>179</v>
      </c>
      <c r="G224" s="43">
        <v>0</v>
      </c>
      <c r="H224" s="43">
        <f>SUM(H225)</f>
        <v>19349510</v>
      </c>
      <c r="I224" s="43">
        <v>0</v>
      </c>
      <c r="J224" s="43">
        <f>SUM(J225)</f>
        <v>19349510</v>
      </c>
      <c r="K224" s="56">
        <v>3.185840707964602</v>
      </c>
    </row>
    <row r="225" spans="1:11" ht="12.75">
      <c r="A225" s="418">
        <v>2</v>
      </c>
      <c r="B225" s="412">
        <v>3</v>
      </c>
      <c r="C225" s="412">
        <v>1</v>
      </c>
      <c r="D225" s="412">
        <v>1</v>
      </c>
      <c r="E225" s="412" t="s">
        <v>305</v>
      </c>
      <c r="F225" s="413" t="s">
        <v>179</v>
      </c>
      <c r="G225" s="38"/>
      <c r="H225" s="38">
        <v>19349510</v>
      </c>
      <c r="I225" s="38"/>
      <c r="J225" s="38">
        <v>19349510</v>
      </c>
      <c r="K225" s="49">
        <v>3.185840707964602</v>
      </c>
    </row>
    <row r="226" spans="1:11" ht="12.75">
      <c r="A226" s="418">
        <v>2</v>
      </c>
      <c r="B226" s="412">
        <v>3</v>
      </c>
      <c r="C226" s="412">
        <v>1</v>
      </c>
      <c r="D226" s="412">
        <v>1</v>
      </c>
      <c r="E226" s="412" t="s">
        <v>306</v>
      </c>
      <c r="F226" s="413" t="s">
        <v>180</v>
      </c>
      <c r="G226" s="39"/>
      <c r="H226" s="39"/>
      <c r="I226" s="39"/>
      <c r="J226" s="38">
        <v>0</v>
      </c>
      <c r="K226" s="49">
        <v>0</v>
      </c>
    </row>
    <row r="227" spans="1:11" ht="12.75">
      <c r="A227" s="408">
        <v>2</v>
      </c>
      <c r="B227" s="409">
        <v>3</v>
      </c>
      <c r="C227" s="409">
        <v>1</v>
      </c>
      <c r="D227" s="409">
        <v>2</v>
      </c>
      <c r="E227" s="409"/>
      <c r="F227" s="417" t="s">
        <v>182</v>
      </c>
      <c r="G227" s="40">
        <v>0</v>
      </c>
      <c r="H227" s="40">
        <v>0</v>
      </c>
      <c r="I227" s="40">
        <v>0</v>
      </c>
      <c r="J227" s="40">
        <v>0</v>
      </c>
      <c r="K227" s="57">
        <v>0</v>
      </c>
    </row>
    <row r="228" spans="1:11" ht="12.75">
      <c r="A228" s="418">
        <v>2</v>
      </c>
      <c r="B228" s="412">
        <v>3</v>
      </c>
      <c r="C228" s="412">
        <v>1</v>
      </c>
      <c r="D228" s="412">
        <v>2</v>
      </c>
      <c r="E228" s="412" t="s">
        <v>305</v>
      </c>
      <c r="F228" s="413" t="s">
        <v>182</v>
      </c>
      <c r="G228" s="39"/>
      <c r="H228" s="39"/>
      <c r="I228" s="39"/>
      <c r="J228" s="38">
        <v>0</v>
      </c>
      <c r="K228" s="49">
        <v>0</v>
      </c>
    </row>
    <row r="229" spans="1:11" ht="12.75">
      <c r="A229" s="408">
        <v>2</v>
      </c>
      <c r="B229" s="409">
        <v>3</v>
      </c>
      <c r="C229" s="409">
        <v>1</v>
      </c>
      <c r="D229" s="409">
        <v>3</v>
      </c>
      <c r="E229" s="409"/>
      <c r="F229" s="417" t="s">
        <v>181</v>
      </c>
      <c r="G229" s="43">
        <v>0</v>
      </c>
      <c r="H229" s="43">
        <v>0</v>
      </c>
      <c r="I229" s="43">
        <v>0</v>
      </c>
      <c r="J229" s="43">
        <v>0</v>
      </c>
      <c r="K229" s="56">
        <v>0</v>
      </c>
    </row>
    <row r="230" spans="1:11" ht="12.75">
      <c r="A230" s="418">
        <v>2</v>
      </c>
      <c r="B230" s="412">
        <v>3</v>
      </c>
      <c r="C230" s="412">
        <v>1</v>
      </c>
      <c r="D230" s="412">
        <v>3</v>
      </c>
      <c r="E230" s="412" t="s">
        <v>305</v>
      </c>
      <c r="F230" s="413" t="s">
        <v>183</v>
      </c>
      <c r="G230" s="38"/>
      <c r="H230" s="38"/>
      <c r="I230" s="38"/>
      <c r="J230" s="38">
        <v>0</v>
      </c>
      <c r="K230" s="49">
        <v>0</v>
      </c>
    </row>
    <row r="231" spans="1:11" ht="12.75">
      <c r="A231" s="418">
        <v>2</v>
      </c>
      <c r="B231" s="412">
        <v>3</v>
      </c>
      <c r="C231" s="412">
        <v>1</v>
      </c>
      <c r="D231" s="412">
        <v>3</v>
      </c>
      <c r="E231" s="412" t="s">
        <v>306</v>
      </c>
      <c r="F231" s="413" t="s">
        <v>184</v>
      </c>
      <c r="G231" s="38"/>
      <c r="H231" s="38"/>
      <c r="I231" s="38"/>
      <c r="J231" s="38">
        <v>0</v>
      </c>
      <c r="K231" s="49">
        <v>0</v>
      </c>
    </row>
    <row r="232" spans="1:11" ht="12.75">
      <c r="A232" s="418">
        <v>2</v>
      </c>
      <c r="B232" s="412">
        <v>3</v>
      </c>
      <c r="C232" s="412">
        <v>1</v>
      </c>
      <c r="D232" s="412">
        <v>3</v>
      </c>
      <c r="E232" s="412" t="s">
        <v>307</v>
      </c>
      <c r="F232" s="413" t="s">
        <v>185</v>
      </c>
      <c r="G232" s="39"/>
      <c r="H232" s="39"/>
      <c r="I232" s="39"/>
      <c r="J232" s="38">
        <v>0</v>
      </c>
      <c r="K232" s="49">
        <v>0</v>
      </c>
    </row>
    <row r="233" spans="1:11" ht="12.75">
      <c r="A233" s="408">
        <v>2</v>
      </c>
      <c r="B233" s="409">
        <v>3</v>
      </c>
      <c r="C233" s="409">
        <v>1</v>
      </c>
      <c r="D233" s="409">
        <v>4</v>
      </c>
      <c r="E233" s="409"/>
      <c r="F233" s="417" t="s">
        <v>186</v>
      </c>
      <c r="G233" s="40">
        <v>0</v>
      </c>
      <c r="H233" s="40">
        <v>0</v>
      </c>
      <c r="I233" s="40">
        <v>0</v>
      </c>
      <c r="J233" s="40">
        <v>0</v>
      </c>
      <c r="K233" s="57">
        <v>0</v>
      </c>
    </row>
    <row r="234" spans="1:11" ht="12.75">
      <c r="A234" s="418">
        <v>2</v>
      </c>
      <c r="B234" s="412">
        <v>3</v>
      </c>
      <c r="C234" s="412">
        <v>1</v>
      </c>
      <c r="D234" s="412">
        <v>4</v>
      </c>
      <c r="E234" s="412" t="s">
        <v>305</v>
      </c>
      <c r="F234" s="413" t="s">
        <v>186</v>
      </c>
      <c r="G234" s="39"/>
      <c r="H234" s="39"/>
      <c r="I234" s="39"/>
      <c r="J234" s="38">
        <v>0</v>
      </c>
      <c r="K234" s="49">
        <v>0</v>
      </c>
    </row>
    <row r="235" spans="1:11" ht="12.75">
      <c r="A235" s="405">
        <v>2</v>
      </c>
      <c r="B235" s="406">
        <v>3</v>
      </c>
      <c r="C235" s="406">
        <v>2</v>
      </c>
      <c r="D235" s="406"/>
      <c r="E235" s="406"/>
      <c r="F235" s="407" t="s">
        <v>33</v>
      </c>
      <c r="G235" s="45">
        <v>0</v>
      </c>
      <c r="H235" s="45">
        <f>SUM(H236+H238+H240+H242)</f>
        <v>3570000</v>
      </c>
      <c r="I235" s="45">
        <f>SUM(I236+I238+I240+I242)</f>
        <v>0</v>
      </c>
      <c r="J235" s="45">
        <f>SUM(J236+J238+J240+J242)</f>
        <v>3570000</v>
      </c>
      <c r="K235" s="55">
        <v>0.08672566371681416</v>
      </c>
    </row>
    <row r="236" spans="1:11" ht="12.75">
      <c r="A236" s="408">
        <v>2</v>
      </c>
      <c r="B236" s="409">
        <v>3</v>
      </c>
      <c r="C236" s="409">
        <v>2</v>
      </c>
      <c r="D236" s="409">
        <v>1</v>
      </c>
      <c r="E236" s="409"/>
      <c r="F236" s="417" t="s">
        <v>187</v>
      </c>
      <c r="G236" s="40">
        <v>0</v>
      </c>
      <c r="H236" s="40">
        <f>SUM(H237)</f>
        <v>1375000</v>
      </c>
      <c r="I236" s="40">
        <f>SUM(I237)</f>
        <v>0</v>
      </c>
      <c r="J236" s="40">
        <f>SUM(J237)</f>
        <v>1375000</v>
      </c>
      <c r="K236" s="57">
        <v>0.05309734513274337</v>
      </c>
    </row>
    <row r="237" spans="1:11" ht="12.75">
      <c r="A237" s="418">
        <v>2</v>
      </c>
      <c r="B237" s="412">
        <v>3</v>
      </c>
      <c r="C237" s="412">
        <v>2</v>
      </c>
      <c r="D237" s="412">
        <v>1</v>
      </c>
      <c r="E237" s="412" t="s">
        <v>305</v>
      </c>
      <c r="F237" s="413" t="s">
        <v>187</v>
      </c>
      <c r="G237" s="39"/>
      <c r="H237" s="39">
        <v>1375000</v>
      </c>
      <c r="I237" s="39"/>
      <c r="J237" s="39">
        <v>1375000</v>
      </c>
      <c r="K237" s="49">
        <v>0.05309734513274337</v>
      </c>
    </row>
    <row r="238" spans="1:11" ht="12.75">
      <c r="A238" s="408">
        <v>2</v>
      </c>
      <c r="B238" s="409">
        <v>3</v>
      </c>
      <c r="C238" s="409">
        <v>2</v>
      </c>
      <c r="D238" s="409">
        <v>2</v>
      </c>
      <c r="E238" s="409"/>
      <c r="F238" s="417" t="s">
        <v>188</v>
      </c>
      <c r="G238" s="40">
        <v>0</v>
      </c>
      <c r="H238" s="40">
        <f>SUM(H239)</f>
        <v>165000</v>
      </c>
      <c r="I238" s="40">
        <f>SUM(I239)</f>
        <v>0</v>
      </c>
      <c r="J238" s="40">
        <f>SUM(J239)</f>
        <v>165000</v>
      </c>
      <c r="K238" s="57">
        <v>0.017699115044247787</v>
      </c>
    </row>
    <row r="239" spans="1:11" ht="12.75">
      <c r="A239" s="418">
        <v>2</v>
      </c>
      <c r="B239" s="412">
        <v>3</v>
      </c>
      <c r="C239" s="412">
        <v>2</v>
      </c>
      <c r="D239" s="412">
        <v>2</v>
      </c>
      <c r="E239" s="412" t="s">
        <v>305</v>
      </c>
      <c r="F239" s="413" t="s">
        <v>188</v>
      </c>
      <c r="G239" s="39"/>
      <c r="H239" s="39">
        <v>165000</v>
      </c>
      <c r="I239" s="39"/>
      <c r="J239" s="39">
        <v>165000</v>
      </c>
      <c r="K239" s="49">
        <v>0.017699115044247787</v>
      </c>
    </row>
    <row r="240" spans="1:11" ht="12.75">
      <c r="A240" s="408">
        <v>2</v>
      </c>
      <c r="B240" s="409">
        <v>3</v>
      </c>
      <c r="C240" s="409">
        <v>2</v>
      </c>
      <c r="D240" s="409">
        <v>3</v>
      </c>
      <c r="E240" s="409"/>
      <c r="F240" s="417" t="s">
        <v>189</v>
      </c>
      <c r="G240" s="40">
        <v>0</v>
      </c>
      <c r="H240" s="40">
        <f>SUM(H241)</f>
        <v>2000000</v>
      </c>
      <c r="I240" s="40">
        <f>SUM(I241)</f>
        <v>0</v>
      </c>
      <c r="J240" s="40">
        <f>SUM(J241)</f>
        <v>2000000</v>
      </c>
      <c r="K240" s="57">
        <v>0.010619469026548672</v>
      </c>
    </row>
    <row r="241" spans="1:11" ht="12.75">
      <c r="A241" s="418">
        <v>2</v>
      </c>
      <c r="B241" s="412">
        <v>3</v>
      </c>
      <c r="C241" s="412">
        <v>2</v>
      </c>
      <c r="D241" s="412">
        <v>3</v>
      </c>
      <c r="E241" s="412" t="s">
        <v>305</v>
      </c>
      <c r="F241" s="413" t="s">
        <v>189</v>
      </c>
      <c r="G241" s="39"/>
      <c r="H241" s="39">
        <v>2000000</v>
      </c>
      <c r="I241" s="39"/>
      <c r="J241" s="39">
        <v>2000000</v>
      </c>
      <c r="K241" s="49">
        <v>0.010619469026548672</v>
      </c>
    </row>
    <row r="242" spans="1:11" ht="12.75">
      <c r="A242" s="408">
        <v>2</v>
      </c>
      <c r="B242" s="409">
        <v>3</v>
      </c>
      <c r="C242" s="409">
        <v>2</v>
      </c>
      <c r="D242" s="409">
        <v>4</v>
      </c>
      <c r="E242" s="409"/>
      <c r="F242" s="417" t="s">
        <v>34</v>
      </c>
      <c r="G242" s="40">
        <v>0</v>
      </c>
      <c r="H242" s="40">
        <f>SUM(H243)</f>
        <v>30000</v>
      </c>
      <c r="I242" s="40">
        <f>SUM(I243)</f>
        <v>0</v>
      </c>
      <c r="J242" s="40">
        <f>SUM(J243)</f>
        <v>30000</v>
      </c>
      <c r="K242" s="57">
        <v>0.005309734513274336</v>
      </c>
    </row>
    <row r="243" spans="1:11" ht="12.75">
      <c r="A243" s="418">
        <v>2</v>
      </c>
      <c r="B243" s="412">
        <v>3</v>
      </c>
      <c r="C243" s="412">
        <v>2</v>
      </c>
      <c r="D243" s="412">
        <v>4</v>
      </c>
      <c r="E243" s="412" t="s">
        <v>305</v>
      </c>
      <c r="F243" s="413" t="s">
        <v>34</v>
      </c>
      <c r="G243" s="39"/>
      <c r="H243" s="39">
        <v>30000</v>
      </c>
      <c r="I243" s="39"/>
      <c r="J243" s="39">
        <v>30000</v>
      </c>
      <c r="K243" s="49">
        <v>0.005309734513274336</v>
      </c>
    </row>
    <row r="244" spans="1:11" ht="12.75">
      <c r="A244" s="405">
        <v>2</v>
      </c>
      <c r="B244" s="406">
        <v>3</v>
      </c>
      <c r="C244" s="406">
        <v>3</v>
      </c>
      <c r="D244" s="406"/>
      <c r="E244" s="406"/>
      <c r="F244" s="407" t="s">
        <v>379</v>
      </c>
      <c r="G244" s="45">
        <v>0</v>
      </c>
      <c r="H244" s="45">
        <f>SUM(H245+H247+H251+H255)</f>
        <v>2681000</v>
      </c>
      <c r="I244" s="45">
        <f>SUM(I245+I247+I251+I255)</f>
        <v>0</v>
      </c>
      <c r="J244" s="45">
        <f>SUM(J245+J247+J251+J255)</f>
        <v>2681000</v>
      </c>
      <c r="K244" s="55">
        <v>0.2982300884955752</v>
      </c>
    </row>
    <row r="245" spans="1:11" ht="12.75">
      <c r="A245" s="408">
        <v>2</v>
      </c>
      <c r="B245" s="409">
        <v>3</v>
      </c>
      <c r="C245" s="409">
        <v>3</v>
      </c>
      <c r="D245" s="409">
        <v>1</v>
      </c>
      <c r="E245" s="409"/>
      <c r="F245" s="417" t="s">
        <v>190</v>
      </c>
      <c r="G245" s="43">
        <v>0</v>
      </c>
      <c r="H245" s="43">
        <f>SUM(H246)</f>
        <v>1106000</v>
      </c>
      <c r="I245" s="43">
        <v>0</v>
      </c>
      <c r="J245" s="43">
        <v>1106000</v>
      </c>
      <c r="K245" s="56">
        <v>0.1957522123893805</v>
      </c>
    </row>
    <row r="246" spans="1:11" ht="12.75">
      <c r="A246" s="418">
        <v>2</v>
      </c>
      <c r="B246" s="412">
        <v>3</v>
      </c>
      <c r="C246" s="412">
        <v>3</v>
      </c>
      <c r="D246" s="412">
        <v>1</v>
      </c>
      <c r="E246" s="412" t="s">
        <v>305</v>
      </c>
      <c r="F246" s="413" t="s">
        <v>190</v>
      </c>
      <c r="G246" s="38"/>
      <c r="H246" s="38">
        <v>1106000</v>
      </c>
      <c r="I246" s="38"/>
      <c r="J246" s="38">
        <v>1106000</v>
      </c>
      <c r="K246" s="49">
        <v>0.1957522123893805</v>
      </c>
    </row>
    <row r="247" spans="1:11" ht="12.75">
      <c r="A247" s="408">
        <v>2</v>
      </c>
      <c r="B247" s="409">
        <v>3</v>
      </c>
      <c r="C247" s="409">
        <v>3</v>
      </c>
      <c r="D247" s="409">
        <v>2</v>
      </c>
      <c r="E247" s="409"/>
      <c r="F247" s="417" t="s">
        <v>191</v>
      </c>
      <c r="G247" s="40">
        <v>0</v>
      </c>
      <c r="H247" s="40">
        <f>SUM(H248)</f>
        <v>1500000</v>
      </c>
      <c r="I247" s="40">
        <f>SUM(I248)</f>
        <v>0</v>
      </c>
      <c r="J247" s="40">
        <f>SUM(J248)</f>
        <v>1500000</v>
      </c>
      <c r="K247" s="57">
        <v>0.08920353982300884</v>
      </c>
    </row>
    <row r="248" spans="1:11" ht="12.75">
      <c r="A248" s="418">
        <v>2</v>
      </c>
      <c r="B248" s="412">
        <v>3</v>
      </c>
      <c r="C248" s="412">
        <v>3</v>
      </c>
      <c r="D248" s="412">
        <v>2</v>
      </c>
      <c r="E248" s="412" t="s">
        <v>305</v>
      </c>
      <c r="F248" s="413" t="s">
        <v>191</v>
      </c>
      <c r="G248" s="38"/>
      <c r="H248" s="38">
        <v>1500000</v>
      </c>
      <c r="I248" s="38"/>
      <c r="J248" s="38">
        <v>1500000</v>
      </c>
      <c r="K248" s="49">
        <v>0.08920353982300884</v>
      </c>
    </row>
    <row r="249" spans="1:11" ht="12.75">
      <c r="A249" s="408">
        <v>2</v>
      </c>
      <c r="B249" s="409">
        <v>3</v>
      </c>
      <c r="C249" s="409">
        <v>3</v>
      </c>
      <c r="D249" s="409">
        <v>3</v>
      </c>
      <c r="E249" s="409"/>
      <c r="F249" s="417" t="s">
        <v>192</v>
      </c>
      <c r="G249" s="40">
        <v>0</v>
      </c>
      <c r="H249" s="40">
        <v>0</v>
      </c>
      <c r="I249" s="40">
        <v>0</v>
      </c>
      <c r="J249" s="40">
        <v>0</v>
      </c>
      <c r="K249" s="57">
        <v>0</v>
      </c>
    </row>
    <row r="250" spans="1:11" ht="12.75">
      <c r="A250" s="418">
        <v>2</v>
      </c>
      <c r="B250" s="412">
        <v>3</v>
      </c>
      <c r="C250" s="412">
        <v>3</v>
      </c>
      <c r="D250" s="412">
        <v>3</v>
      </c>
      <c r="E250" s="412" t="s">
        <v>305</v>
      </c>
      <c r="F250" s="413" t="s">
        <v>192</v>
      </c>
      <c r="G250" s="38"/>
      <c r="H250" s="38"/>
      <c r="I250" s="38"/>
      <c r="J250" s="38">
        <v>0</v>
      </c>
      <c r="K250" s="49">
        <v>0</v>
      </c>
    </row>
    <row r="251" spans="1:11" ht="12.75">
      <c r="A251" s="408">
        <v>2</v>
      </c>
      <c r="B251" s="409">
        <v>3</v>
      </c>
      <c r="C251" s="409">
        <v>3</v>
      </c>
      <c r="D251" s="409">
        <v>4</v>
      </c>
      <c r="E251" s="409"/>
      <c r="F251" s="417" t="s">
        <v>193</v>
      </c>
      <c r="G251" s="40">
        <v>0</v>
      </c>
      <c r="H251" s="40">
        <f>SUM(H252)</f>
        <v>25000</v>
      </c>
      <c r="I251" s="40">
        <v>0</v>
      </c>
      <c r="J251" s="40">
        <v>25000</v>
      </c>
      <c r="K251" s="57">
        <v>0.004424778761061947</v>
      </c>
    </row>
    <row r="252" spans="1:11" ht="12.75">
      <c r="A252" s="418">
        <v>2</v>
      </c>
      <c r="B252" s="412">
        <v>3</v>
      </c>
      <c r="C252" s="412">
        <v>3</v>
      </c>
      <c r="D252" s="412">
        <v>4</v>
      </c>
      <c r="E252" s="412" t="s">
        <v>305</v>
      </c>
      <c r="F252" s="413" t="s">
        <v>193</v>
      </c>
      <c r="G252" s="39"/>
      <c r="H252" s="39">
        <v>25000</v>
      </c>
      <c r="I252" s="39"/>
      <c r="J252" s="39">
        <v>25000</v>
      </c>
      <c r="K252" s="49">
        <v>0.004424778761061947</v>
      </c>
    </row>
    <row r="253" spans="1:11" ht="12.75">
      <c r="A253" s="408">
        <v>2</v>
      </c>
      <c r="B253" s="409">
        <v>3</v>
      </c>
      <c r="C253" s="409">
        <v>3</v>
      </c>
      <c r="D253" s="409">
        <v>5</v>
      </c>
      <c r="E253" s="409"/>
      <c r="F253" s="417" t="s">
        <v>194</v>
      </c>
      <c r="G253" s="40">
        <v>0</v>
      </c>
      <c r="H253" s="40">
        <v>0</v>
      </c>
      <c r="I253" s="40">
        <v>0</v>
      </c>
      <c r="J253" s="40">
        <v>0</v>
      </c>
      <c r="K253" s="57">
        <v>0</v>
      </c>
    </row>
    <row r="254" spans="1:11" ht="12.75">
      <c r="A254" s="418">
        <v>2</v>
      </c>
      <c r="B254" s="412">
        <v>3</v>
      </c>
      <c r="C254" s="412">
        <v>3</v>
      </c>
      <c r="D254" s="412">
        <v>5</v>
      </c>
      <c r="E254" s="412" t="s">
        <v>305</v>
      </c>
      <c r="F254" s="413" t="s">
        <v>194</v>
      </c>
      <c r="G254" s="39"/>
      <c r="H254" s="39"/>
      <c r="I254" s="39"/>
      <c r="J254" s="38">
        <v>0</v>
      </c>
      <c r="K254" s="49">
        <v>0</v>
      </c>
    </row>
    <row r="255" spans="1:11" ht="12.75">
      <c r="A255" s="408">
        <v>2</v>
      </c>
      <c r="B255" s="409">
        <v>3</v>
      </c>
      <c r="C255" s="409">
        <v>3</v>
      </c>
      <c r="D255" s="409">
        <v>6</v>
      </c>
      <c r="E255" s="409"/>
      <c r="F255" s="417" t="s">
        <v>195</v>
      </c>
      <c r="G255" s="40">
        <v>0</v>
      </c>
      <c r="H255" s="40">
        <f>SUM(H256)</f>
        <v>50000</v>
      </c>
      <c r="I255" s="40">
        <v>0</v>
      </c>
      <c r="J255" s="40">
        <v>50000</v>
      </c>
      <c r="K255" s="57">
        <v>0.008849557522123894</v>
      </c>
    </row>
    <row r="256" spans="1:11" ht="12.75">
      <c r="A256" s="418">
        <v>2</v>
      </c>
      <c r="B256" s="412">
        <v>3</v>
      </c>
      <c r="C256" s="412">
        <v>3</v>
      </c>
      <c r="D256" s="412">
        <v>6</v>
      </c>
      <c r="E256" s="412" t="s">
        <v>305</v>
      </c>
      <c r="F256" s="413" t="s">
        <v>195</v>
      </c>
      <c r="G256" s="38"/>
      <c r="H256" s="38">
        <v>50000</v>
      </c>
      <c r="I256" s="38"/>
      <c r="J256" s="38">
        <v>50000</v>
      </c>
      <c r="K256" s="49">
        <v>0.008849557522123894</v>
      </c>
    </row>
    <row r="257" spans="1:11" ht="12.75">
      <c r="A257" s="405">
        <v>2</v>
      </c>
      <c r="B257" s="406">
        <v>3</v>
      </c>
      <c r="C257" s="406">
        <v>4</v>
      </c>
      <c r="D257" s="406"/>
      <c r="E257" s="406"/>
      <c r="F257" s="407" t="s">
        <v>380</v>
      </c>
      <c r="G257" s="45">
        <v>0</v>
      </c>
      <c r="H257" s="45">
        <f>SUM(H258+H260)</f>
        <v>30000000</v>
      </c>
      <c r="I257" s="45">
        <f>SUM(I258+I260)</f>
        <v>0</v>
      </c>
      <c r="J257" s="45">
        <f>SUM(J258+J260)</f>
        <v>30000000</v>
      </c>
      <c r="K257" s="55">
        <v>12.831858407079647</v>
      </c>
    </row>
    <row r="258" spans="1:11" ht="12.75">
      <c r="A258" s="408">
        <v>2</v>
      </c>
      <c r="B258" s="409">
        <v>3</v>
      </c>
      <c r="C258" s="409">
        <v>4</v>
      </c>
      <c r="D258" s="409">
        <v>1</v>
      </c>
      <c r="E258" s="409"/>
      <c r="F258" s="417" t="s">
        <v>196</v>
      </c>
      <c r="G258" s="40">
        <v>0</v>
      </c>
      <c r="H258" s="40">
        <f>SUM(H259)</f>
        <v>30000000</v>
      </c>
      <c r="I258" s="40">
        <f>SUM(I259)</f>
        <v>0</v>
      </c>
      <c r="J258" s="40">
        <f>SUM(J259)</f>
        <v>30000000</v>
      </c>
      <c r="K258" s="57">
        <v>12.831858407079647</v>
      </c>
    </row>
    <row r="259" spans="1:11" ht="12.75">
      <c r="A259" s="418">
        <v>2</v>
      </c>
      <c r="B259" s="412">
        <v>3</v>
      </c>
      <c r="C259" s="412">
        <v>4</v>
      </c>
      <c r="D259" s="412">
        <v>1</v>
      </c>
      <c r="E259" s="412" t="s">
        <v>305</v>
      </c>
      <c r="F259" s="413" t="s">
        <v>196</v>
      </c>
      <c r="G259" s="38"/>
      <c r="H259" s="38">
        <v>30000000</v>
      </c>
      <c r="I259" s="38"/>
      <c r="J259" s="38">
        <v>30000000</v>
      </c>
      <c r="K259" s="49">
        <v>12.831858407079647</v>
      </c>
    </row>
    <row r="260" spans="1:11" ht="12.75">
      <c r="A260" s="423">
        <v>2</v>
      </c>
      <c r="B260" s="409">
        <v>3</v>
      </c>
      <c r="C260" s="409">
        <v>4</v>
      </c>
      <c r="D260" s="409">
        <v>2</v>
      </c>
      <c r="E260" s="409"/>
      <c r="F260" s="417" t="s">
        <v>197</v>
      </c>
      <c r="G260" s="40">
        <v>0</v>
      </c>
      <c r="H260" s="40">
        <v>0</v>
      </c>
      <c r="I260" s="40">
        <v>0</v>
      </c>
      <c r="J260" s="40">
        <v>0</v>
      </c>
      <c r="K260" s="57">
        <v>0</v>
      </c>
    </row>
    <row r="261" spans="1:11" ht="12.75">
      <c r="A261" s="433">
        <v>2</v>
      </c>
      <c r="B261" s="434">
        <v>3</v>
      </c>
      <c r="C261" s="434">
        <v>4</v>
      </c>
      <c r="D261" s="434">
        <v>2</v>
      </c>
      <c r="E261" s="412" t="s">
        <v>305</v>
      </c>
      <c r="F261" s="413" t="s">
        <v>197</v>
      </c>
      <c r="G261" s="39"/>
      <c r="H261" s="39"/>
      <c r="I261" s="39"/>
      <c r="J261" s="38">
        <v>0</v>
      </c>
      <c r="K261" s="49">
        <v>0</v>
      </c>
    </row>
    <row r="262" spans="1:11" ht="12.75">
      <c r="A262" s="405">
        <v>2</v>
      </c>
      <c r="B262" s="406">
        <v>3</v>
      </c>
      <c r="C262" s="406">
        <v>5</v>
      </c>
      <c r="D262" s="406"/>
      <c r="E262" s="406"/>
      <c r="F262" s="407" t="s">
        <v>202</v>
      </c>
      <c r="G262" s="45">
        <v>0</v>
      </c>
      <c r="H262" s="45">
        <f>SUM(H263+H265+H267+H271)</f>
        <v>250000</v>
      </c>
      <c r="I262" s="45">
        <f>SUM(I263+I265+I267+I271)</f>
        <v>0</v>
      </c>
      <c r="J262" s="45">
        <f>SUM(J263+J265+J267+J271)</f>
        <v>250000</v>
      </c>
      <c r="K262" s="55">
        <v>0.09734513274336283</v>
      </c>
    </row>
    <row r="263" spans="1:11" ht="12.75">
      <c r="A263" s="408">
        <v>2</v>
      </c>
      <c r="B263" s="409">
        <v>3</v>
      </c>
      <c r="C263" s="409">
        <v>5</v>
      </c>
      <c r="D263" s="409">
        <v>1</v>
      </c>
      <c r="E263" s="409"/>
      <c r="F263" s="417" t="s">
        <v>198</v>
      </c>
      <c r="G263" s="40">
        <v>0</v>
      </c>
      <c r="H263" s="40">
        <v>0</v>
      </c>
      <c r="I263" s="40">
        <v>0</v>
      </c>
      <c r="J263" s="40">
        <v>0</v>
      </c>
      <c r="K263" s="57">
        <v>0</v>
      </c>
    </row>
    <row r="264" spans="1:11" ht="12.75">
      <c r="A264" s="418">
        <v>2</v>
      </c>
      <c r="B264" s="412">
        <v>3</v>
      </c>
      <c r="C264" s="412">
        <v>5</v>
      </c>
      <c r="D264" s="412">
        <v>1</v>
      </c>
      <c r="E264" s="412" t="s">
        <v>305</v>
      </c>
      <c r="F264" s="413" t="s">
        <v>198</v>
      </c>
      <c r="G264" s="39"/>
      <c r="H264" s="39"/>
      <c r="I264" s="39"/>
      <c r="J264" s="38">
        <v>0</v>
      </c>
      <c r="K264" s="49">
        <v>0</v>
      </c>
    </row>
    <row r="265" spans="1:11" ht="12.75">
      <c r="A265" s="408">
        <v>2</v>
      </c>
      <c r="B265" s="409">
        <v>3</v>
      </c>
      <c r="C265" s="409">
        <v>5</v>
      </c>
      <c r="D265" s="409">
        <v>2</v>
      </c>
      <c r="E265" s="409"/>
      <c r="F265" s="417" t="s">
        <v>199</v>
      </c>
      <c r="G265" s="40">
        <v>0</v>
      </c>
      <c r="H265" s="40">
        <v>0</v>
      </c>
      <c r="I265" s="40">
        <v>0</v>
      </c>
      <c r="J265" s="40">
        <v>0</v>
      </c>
      <c r="K265" s="57">
        <v>0</v>
      </c>
    </row>
    <row r="266" spans="1:11" ht="12.75">
      <c r="A266" s="418">
        <v>2</v>
      </c>
      <c r="B266" s="412">
        <v>3</v>
      </c>
      <c r="C266" s="412">
        <v>5</v>
      </c>
      <c r="D266" s="412">
        <v>2</v>
      </c>
      <c r="E266" s="412" t="s">
        <v>305</v>
      </c>
      <c r="F266" s="413" t="s">
        <v>199</v>
      </c>
      <c r="G266" s="39"/>
      <c r="H266" s="39"/>
      <c r="I266" s="39"/>
      <c r="J266" s="38">
        <v>0</v>
      </c>
      <c r="K266" s="49">
        <v>0</v>
      </c>
    </row>
    <row r="267" spans="1:11" ht="12.75">
      <c r="A267" s="408">
        <v>2</v>
      </c>
      <c r="B267" s="409">
        <v>3</v>
      </c>
      <c r="C267" s="409">
        <v>5</v>
      </c>
      <c r="D267" s="409">
        <v>3</v>
      </c>
      <c r="E267" s="409"/>
      <c r="F267" s="417" t="s">
        <v>200</v>
      </c>
      <c r="G267" s="40">
        <v>0</v>
      </c>
      <c r="H267" s="40">
        <f>SUM(H268)</f>
        <v>50000</v>
      </c>
      <c r="I267" s="40">
        <f>SUM(I268)</f>
        <v>0</v>
      </c>
      <c r="J267" s="40">
        <f>SUM(J268)</f>
        <v>50000</v>
      </c>
      <c r="K267" s="57">
        <v>0.008849557522123894</v>
      </c>
    </row>
    <row r="268" spans="1:11" ht="12.75">
      <c r="A268" s="418">
        <v>2</v>
      </c>
      <c r="B268" s="412">
        <v>3</v>
      </c>
      <c r="C268" s="412">
        <v>5</v>
      </c>
      <c r="D268" s="412">
        <v>3</v>
      </c>
      <c r="E268" s="412" t="s">
        <v>305</v>
      </c>
      <c r="F268" s="413" t="s">
        <v>200</v>
      </c>
      <c r="G268" s="38"/>
      <c r="H268" s="38">
        <v>50000</v>
      </c>
      <c r="I268" s="38"/>
      <c r="J268" s="38">
        <v>50000</v>
      </c>
      <c r="K268" s="49">
        <v>0.008849557522123894</v>
      </c>
    </row>
    <row r="269" spans="1:11" ht="12.75">
      <c r="A269" s="408">
        <v>2</v>
      </c>
      <c r="B269" s="409">
        <v>3</v>
      </c>
      <c r="C269" s="409">
        <v>5</v>
      </c>
      <c r="D269" s="409">
        <v>4</v>
      </c>
      <c r="E269" s="409"/>
      <c r="F269" s="417" t="s">
        <v>201</v>
      </c>
      <c r="G269" s="40">
        <v>0</v>
      </c>
      <c r="H269" s="40">
        <v>0</v>
      </c>
      <c r="I269" s="40">
        <v>0</v>
      </c>
      <c r="J269" s="40">
        <v>0</v>
      </c>
      <c r="K269" s="57">
        <v>0</v>
      </c>
    </row>
    <row r="270" spans="1:11" ht="12.75">
      <c r="A270" s="418">
        <v>2</v>
      </c>
      <c r="B270" s="412">
        <v>3</v>
      </c>
      <c r="C270" s="412">
        <v>5</v>
      </c>
      <c r="D270" s="412">
        <v>4</v>
      </c>
      <c r="E270" s="412" t="s">
        <v>305</v>
      </c>
      <c r="F270" s="413" t="s">
        <v>201</v>
      </c>
      <c r="G270" s="39"/>
      <c r="H270" s="39"/>
      <c r="I270" s="39"/>
      <c r="J270" s="38">
        <v>0</v>
      </c>
      <c r="K270" s="49">
        <v>0</v>
      </c>
    </row>
    <row r="271" spans="1:11" ht="12.75">
      <c r="A271" s="408">
        <v>2</v>
      </c>
      <c r="B271" s="409">
        <v>3</v>
      </c>
      <c r="C271" s="409">
        <v>5</v>
      </c>
      <c r="D271" s="409">
        <v>5</v>
      </c>
      <c r="E271" s="409"/>
      <c r="F271" s="417" t="s">
        <v>381</v>
      </c>
      <c r="G271" s="40">
        <v>0</v>
      </c>
      <c r="H271" s="40">
        <f>SUM(H272)</f>
        <v>200000</v>
      </c>
      <c r="I271" s="40">
        <f>SUM(I272)</f>
        <v>0</v>
      </c>
      <c r="J271" s="40">
        <f>SUM(J272)</f>
        <v>200000</v>
      </c>
      <c r="K271" s="57">
        <v>0.08849557522123894</v>
      </c>
    </row>
    <row r="272" spans="1:11" ht="12.75">
      <c r="A272" s="418">
        <v>2</v>
      </c>
      <c r="B272" s="412">
        <v>3</v>
      </c>
      <c r="C272" s="412">
        <v>5</v>
      </c>
      <c r="D272" s="412">
        <v>5</v>
      </c>
      <c r="E272" s="412" t="s">
        <v>305</v>
      </c>
      <c r="F272" s="413" t="s">
        <v>203</v>
      </c>
      <c r="G272" s="38"/>
      <c r="H272" s="38">
        <v>200000</v>
      </c>
      <c r="I272" s="38"/>
      <c r="J272" s="38">
        <v>200000</v>
      </c>
      <c r="K272" s="49">
        <v>0.08849557522123894</v>
      </c>
    </row>
    <row r="273" spans="1:11" ht="12.75">
      <c r="A273" s="405">
        <v>2</v>
      </c>
      <c r="B273" s="406">
        <v>3</v>
      </c>
      <c r="C273" s="406">
        <v>6</v>
      </c>
      <c r="D273" s="406"/>
      <c r="E273" s="406"/>
      <c r="F273" s="407" t="s">
        <v>204</v>
      </c>
      <c r="G273" s="45">
        <v>0</v>
      </c>
      <c r="H273" s="45">
        <f>SUM(H274+H280+H284+H291+H299)</f>
        <v>250000</v>
      </c>
      <c r="I273" s="45">
        <f>SUM(I274+I280+I284+I291+I299)</f>
        <v>0</v>
      </c>
      <c r="J273" s="45">
        <f>SUM(J274+J280+J284+J291+J299)</f>
        <v>250000</v>
      </c>
      <c r="K273" s="45">
        <v>0.04601769911504425</v>
      </c>
    </row>
    <row r="274" spans="1:11" ht="12.75">
      <c r="A274" s="408">
        <v>2</v>
      </c>
      <c r="B274" s="409">
        <v>3</v>
      </c>
      <c r="C274" s="409">
        <v>6</v>
      </c>
      <c r="D274" s="409">
        <v>1</v>
      </c>
      <c r="E274" s="409"/>
      <c r="F274" s="417" t="s">
        <v>205</v>
      </c>
      <c r="G274" s="40">
        <v>0</v>
      </c>
      <c r="H274" s="40">
        <f>SUM(H275+H278)</f>
        <v>100000</v>
      </c>
      <c r="I274" s="40">
        <f>SUM(I275+I278)</f>
        <v>0</v>
      </c>
      <c r="J274" s="40">
        <f>SUM(J275+J278)</f>
        <v>100000</v>
      </c>
      <c r="K274" s="57">
        <v>0.019469026548672566</v>
      </c>
    </row>
    <row r="275" spans="1:11" ht="12.75">
      <c r="A275" s="418">
        <v>2</v>
      </c>
      <c r="B275" s="412">
        <v>3</v>
      </c>
      <c r="C275" s="412">
        <v>6</v>
      </c>
      <c r="D275" s="412">
        <v>1</v>
      </c>
      <c r="E275" s="412" t="s">
        <v>305</v>
      </c>
      <c r="F275" s="413" t="s">
        <v>206</v>
      </c>
      <c r="G275" s="38"/>
      <c r="H275" s="38">
        <v>50000</v>
      </c>
      <c r="I275" s="38"/>
      <c r="J275" s="38">
        <v>50000</v>
      </c>
      <c r="K275" s="49">
        <v>0.017699115044247787</v>
      </c>
    </row>
    <row r="276" spans="1:11" ht="12.75">
      <c r="A276" s="418">
        <v>2</v>
      </c>
      <c r="B276" s="412">
        <v>3</v>
      </c>
      <c r="C276" s="412">
        <v>6</v>
      </c>
      <c r="D276" s="412">
        <v>1</v>
      </c>
      <c r="E276" s="412" t="s">
        <v>306</v>
      </c>
      <c r="F276" s="413" t="s">
        <v>207</v>
      </c>
      <c r="G276" s="38"/>
      <c r="H276" s="38"/>
      <c r="I276" s="38"/>
      <c r="J276" s="38">
        <v>0</v>
      </c>
      <c r="K276" s="49">
        <v>0</v>
      </c>
    </row>
    <row r="277" spans="1:11" ht="12.75">
      <c r="A277" s="418">
        <v>2</v>
      </c>
      <c r="B277" s="412">
        <v>3</v>
      </c>
      <c r="C277" s="412">
        <v>6</v>
      </c>
      <c r="D277" s="412">
        <v>1</v>
      </c>
      <c r="E277" s="412" t="s">
        <v>307</v>
      </c>
      <c r="F277" s="413" t="s">
        <v>208</v>
      </c>
      <c r="G277" s="38"/>
      <c r="H277" s="38"/>
      <c r="I277" s="38"/>
      <c r="J277" s="38">
        <v>0</v>
      </c>
      <c r="K277" s="49">
        <v>0</v>
      </c>
    </row>
    <row r="278" spans="1:11" ht="12.75">
      <c r="A278" s="418">
        <v>2</v>
      </c>
      <c r="B278" s="412">
        <v>3</v>
      </c>
      <c r="C278" s="412">
        <v>6</v>
      </c>
      <c r="D278" s="412">
        <v>1</v>
      </c>
      <c r="E278" s="412" t="s">
        <v>308</v>
      </c>
      <c r="F278" s="413" t="s">
        <v>209</v>
      </c>
      <c r="G278" s="38"/>
      <c r="H278" s="38">
        <v>50000</v>
      </c>
      <c r="I278" s="38"/>
      <c r="J278" s="38">
        <v>50000</v>
      </c>
      <c r="K278" s="49">
        <v>0.0017699115044247787</v>
      </c>
    </row>
    <row r="279" spans="1:11" ht="12.75">
      <c r="A279" s="418">
        <v>2</v>
      </c>
      <c r="B279" s="412">
        <v>3</v>
      </c>
      <c r="C279" s="412">
        <v>6</v>
      </c>
      <c r="D279" s="412">
        <v>1</v>
      </c>
      <c r="E279" s="412" t="s">
        <v>312</v>
      </c>
      <c r="F279" s="413" t="s">
        <v>210</v>
      </c>
      <c r="G279" s="39"/>
      <c r="H279" s="39"/>
      <c r="I279" s="39"/>
      <c r="J279" s="38">
        <v>0</v>
      </c>
      <c r="K279" s="49">
        <v>0</v>
      </c>
    </row>
    <row r="280" spans="1:11" ht="12.75">
      <c r="A280" s="408">
        <v>2</v>
      </c>
      <c r="B280" s="409">
        <v>3</v>
      </c>
      <c r="C280" s="409">
        <v>6</v>
      </c>
      <c r="D280" s="409">
        <v>2</v>
      </c>
      <c r="E280" s="409"/>
      <c r="F280" s="417" t="s">
        <v>211</v>
      </c>
      <c r="G280" s="40">
        <v>0</v>
      </c>
      <c r="H280" s="40">
        <f>SUM(H281:H283)</f>
        <v>75000</v>
      </c>
      <c r="I280" s="40">
        <f>SUM(I281:I283)</f>
        <v>0</v>
      </c>
      <c r="J280" s="40">
        <f>SUM(J281:J283)</f>
        <v>75000</v>
      </c>
      <c r="K280" s="57">
        <v>0.01327433628318584</v>
      </c>
    </row>
    <row r="281" spans="1:11" ht="12.75">
      <c r="A281" s="418">
        <v>2</v>
      </c>
      <c r="B281" s="412">
        <v>3</v>
      </c>
      <c r="C281" s="412">
        <v>6</v>
      </c>
      <c r="D281" s="412">
        <v>2</v>
      </c>
      <c r="E281" s="412" t="s">
        <v>305</v>
      </c>
      <c r="F281" s="413" t="s">
        <v>212</v>
      </c>
      <c r="G281" s="38"/>
      <c r="H281" s="38">
        <v>50000</v>
      </c>
      <c r="I281" s="38"/>
      <c r="J281" s="38">
        <v>50000</v>
      </c>
      <c r="K281" s="49">
        <v>0.008849557522123894</v>
      </c>
    </row>
    <row r="282" spans="1:11" ht="12.75">
      <c r="A282" s="418">
        <v>2</v>
      </c>
      <c r="B282" s="412">
        <v>3</v>
      </c>
      <c r="C282" s="412">
        <v>6</v>
      </c>
      <c r="D282" s="412">
        <v>2</v>
      </c>
      <c r="E282" s="412" t="s">
        <v>306</v>
      </c>
      <c r="F282" s="413" t="s">
        <v>213</v>
      </c>
      <c r="G282" s="38"/>
      <c r="H282" s="38"/>
      <c r="I282" s="38"/>
      <c r="J282" s="38">
        <v>0</v>
      </c>
      <c r="K282" s="49">
        <v>0</v>
      </c>
    </row>
    <row r="283" spans="1:11" ht="12.75">
      <c r="A283" s="418">
        <v>2</v>
      </c>
      <c r="B283" s="412">
        <v>3</v>
      </c>
      <c r="C283" s="412">
        <v>6</v>
      </c>
      <c r="D283" s="412">
        <v>2</v>
      </c>
      <c r="E283" s="412" t="s">
        <v>307</v>
      </c>
      <c r="F283" s="413" t="s">
        <v>214</v>
      </c>
      <c r="G283" s="39"/>
      <c r="H283" s="39">
        <v>25000</v>
      </c>
      <c r="I283" s="39"/>
      <c r="J283" s="38">
        <v>25000</v>
      </c>
      <c r="K283" s="49">
        <v>0.004424778761061947</v>
      </c>
    </row>
    <row r="284" spans="1:11" ht="12.75">
      <c r="A284" s="408">
        <v>2</v>
      </c>
      <c r="B284" s="409">
        <v>3</v>
      </c>
      <c r="C284" s="409">
        <v>6</v>
      </c>
      <c r="D284" s="409">
        <v>3</v>
      </c>
      <c r="E284" s="409"/>
      <c r="F284" s="417" t="s">
        <v>215</v>
      </c>
      <c r="G284" s="40">
        <v>0</v>
      </c>
      <c r="H284" s="40">
        <f>SUM(H285:H290)</f>
        <v>65000</v>
      </c>
      <c r="I284" s="40">
        <f>SUM(I285:I290)</f>
        <v>0</v>
      </c>
      <c r="J284" s="40">
        <f>SUM(J285:J290)</f>
        <v>65000</v>
      </c>
      <c r="K284" s="57">
        <v>0.011504424778761062</v>
      </c>
    </row>
    <row r="285" spans="1:11" ht="12.75">
      <c r="A285" s="418">
        <v>2</v>
      </c>
      <c r="B285" s="412">
        <v>3</v>
      </c>
      <c r="C285" s="412">
        <v>6</v>
      </c>
      <c r="D285" s="412">
        <v>3</v>
      </c>
      <c r="E285" s="412" t="s">
        <v>305</v>
      </c>
      <c r="F285" s="413" t="s">
        <v>216</v>
      </c>
      <c r="G285" s="38"/>
      <c r="H285" s="38"/>
      <c r="I285" s="38"/>
      <c r="J285" s="38">
        <v>0</v>
      </c>
      <c r="K285" s="49">
        <v>0</v>
      </c>
    </row>
    <row r="286" spans="1:11" ht="12.75">
      <c r="A286" s="418">
        <v>2</v>
      </c>
      <c r="B286" s="412">
        <v>3</v>
      </c>
      <c r="C286" s="412">
        <v>6</v>
      </c>
      <c r="D286" s="412">
        <v>3</v>
      </c>
      <c r="E286" s="412" t="s">
        <v>306</v>
      </c>
      <c r="F286" s="413" t="s">
        <v>217</v>
      </c>
      <c r="G286" s="38"/>
      <c r="H286" s="38"/>
      <c r="I286" s="38"/>
      <c r="J286" s="38">
        <v>0</v>
      </c>
      <c r="K286" s="49">
        <v>0</v>
      </c>
    </row>
    <row r="287" spans="1:11" ht="12.75">
      <c r="A287" s="418">
        <v>2</v>
      </c>
      <c r="B287" s="412">
        <v>3</v>
      </c>
      <c r="C287" s="412">
        <v>6</v>
      </c>
      <c r="D287" s="412">
        <v>3</v>
      </c>
      <c r="E287" s="412" t="s">
        <v>307</v>
      </c>
      <c r="F287" s="413" t="s">
        <v>218</v>
      </c>
      <c r="G287" s="38"/>
      <c r="H287" s="38">
        <v>50000</v>
      </c>
      <c r="I287" s="38"/>
      <c r="J287" s="38">
        <v>50000</v>
      </c>
      <c r="K287" s="49">
        <v>0.008849557522123894</v>
      </c>
    </row>
    <row r="288" spans="1:11" ht="12.75">
      <c r="A288" s="418">
        <v>2</v>
      </c>
      <c r="B288" s="412">
        <v>3</v>
      </c>
      <c r="C288" s="412">
        <v>6</v>
      </c>
      <c r="D288" s="412">
        <v>3</v>
      </c>
      <c r="E288" s="412" t="s">
        <v>308</v>
      </c>
      <c r="F288" s="428" t="s">
        <v>219</v>
      </c>
      <c r="G288" s="38"/>
      <c r="H288" s="38">
        <v>10000</v>
      </c>
      <c r="I288" s="38"/>
      <c r="J288" s="38">
        <v>10000</v>
      </c>
      <c r="K288" s="49">
        <v>0.0017699115044247787</v>
      </c>
    </row>
    <row r="289" spans="1:11" ht="12.75">
      <c r="A289" s="418">
        <v>2</v>
      </c>
      <c r="B289" s="412">
        <v>3</v>
      </c>
      <c r="C289" s="412">
        <v>6</v>
      </c>
      <c r="D289" s="412">
        <v>3</v>
      </c>
      <c r="E289" s="412" t="s">
        <v>312</v>
      </c>
      <c r="F289" s="413" t="s">
        <v>220</v>
      </c>
      <c r="G289" s="38"/>
      <c r="H289" s="38">
        <v>5000</v>
      </c>
      <c r="I289" s="38"/>
      <c r="J289" s="38">
        <v>5000</v>
      </c>
      <c r="K289" s="49">
        <v>0.0008849557522123894</v>
      </c>
    </row>
    <row r="290" spans="1:11" ht="12.75">
      <c r="A290" s="418">
        <v>2</v>
      </c>
      <c r="B290" s="412">
        <v>3</v>
      </c>
      <c r="C290" s="412">
        <v>6</v>
      </c>
      <c r="D290" s="412">
        <v>3</v>
      </c>
      <c r="E290" s="412" t="s">
        <v>350</v>
      </c>
      <c r="F290" s="413" t="s">
        <v>221</v>
      </c>
      <c r="G290" s="39"/>
      <c r="H290" s="39"/>
      <c r="I290" s="39"/>
      <c r="J290" s="38">
        <v>0</v>
      </c>
      <c r="K290" s="49">
        <v>0</v>
      </c>
    </row>
    <row r="291" spans="1:11" ht="12.75">
      <c r="A291" s="408">
        <v>2</v>
      </c>
      <c r="B291" s="409">
        <v>3</v>
      </c>
      <c r="C291" s="409">
        <v>6</v>
      </c>
      <c r="D291" s="409">
        <v>4</v>
      </c>
      <c r="E291" s="409"/>
      <c r="F291" s="417" t="s">
        <v>35</v>
      </c>
      <c r="G291" s="40">
        <v>0</v>
      </c>
      <c r="H291" s="40">
        <f>SUM(H292:H298)</f>
        <v>10000</v>
      </c>
      <c r="I291" s="40">
        <f>SUM(I292:I298)</f>
        <v>0</v>
      </c>
      <c r="J291" s="40">
        <f>SUM(J292:J298)</f>
        <v>10000</v>
      </c>
      <c r="K291" s="57">
        <v>0.0017699115044247787</v>
      </c>
    </row>
    <row r="292" spans="1:11" ht="12.75">
      <c r="A292" s="418">
        <v>2</v>
      </c>
      <c r="B292" s="412">
        <v>3</v>
      </c>
      <c r="C292" s="412">
        <v>6</v>
      </c>
      <c r="D292" s="412">
        <v>4</v>
      </c>
      <c r="E292" s="412" t="s">
        <v>305</v>
      </c>
      <c r="F292" s="413" t="s">
        <v>222</v>
      </c>
      <c r="G292" s="38"/>
      <c r="H292" s="38"/>
      <c r="I292" s="38"/>
      <c r="J292" s="38">
        <v>0</v>
      </c>
      <c r="K292" s="49">
        <v>0</v>
      </c>
    </row>
    <row r="293" spans="1:11" ht="12.75">
      <c r="A293" s="418">
        <v>2</v>
      </c>
      <c r="B293" s="412">
        <v>3</v>
      </c>
      <c r="C293" s="412">
        <v>6</v>
      </c>
      <c r="D293" s="412">
        <v>4</v>
      </c>
      <c r="E293" s="412" t="s">
        <v>306</v>
      </c>
      <c r="F293" s="413" t="s">
        <v>223</v>
      </c>
      <c r="G293" s="38"/>
      <c r="H293" s="38"/>
      <c r="I293" s="38"/>
      <c r="J293" s="38">
        <v>0</v>
      </c>
      <c r="K293" s="49">
        <v>0</v>
      </c>
    </row>
    <row r="294" spans="1:11" ht="12.75">
      <c r="A294" s="418">
        <v>2</v>
      </c>
      <c r="B294" s="412">
        <v>3</v>
      </c>
      <c r="C294" s="412">
        <v>6</v>
      </c>
      <c r="D294" s="412">
        <v>4</v>
      </c>
      <c r="E294" s="412" t="s">
        <v>307</v>
      </c>
      <c r="F294" s="413" t="s">
        <v>224</v>
      </c>
      <c r="G294" s="38"/>
      <c r="H294" s="38"/>
      <c r="I294" s="38"/>
      <c r="J294" s="38">
        <v>0</v>
      </c>
      <c r="K294" s="49">
        <v>0</v>
      </c>
    </row>
    <row r="295" spans="1:11" ht="12.75">
      <c r="A295" s="418">
        <v>2</v>
      </c>
      <c r="B295" s="412">
        <v>3</v>
      </c>
      <c r="C295" s="412">
        <v>6</v>
      </c>
      <c r="D295" s="412">
        <v>4</v>
      </c>
      <c r="E295" s="412" t="s">
        <v>308</v>
      </c>
      <c r="F295" s="413" t="s">
        <v>225</v>
      </c>
      <c r="G295" s="38"/>
      <c r="H295" s="38"/>
      <c r="I295" s="38"/>
      <c r="J295" s="38">
        <v>0</v>
      </c>
      <c r="K295" s="49">
        <v>0</v>
      </c>
    </row>
    <row r="296" spans="1:11" ht="12.75">
      <c r="A296" s="418">
        <v>2</v>
      </c>
      <c r="B296" s="412">
        <v>3</v>
      </c>
      <c r="C296" s="412">
        <v>6</v>
      </c>
      <c r="D296" s="412">
        <v>4</v>
      </c>
      <c r="E296" s="412" t="s">
        <v>312</v>
      </c>
      <c r="F296" s="413" t="s">
        <v>226</v>
      </c>
      <c r="G296" s="38"/>
      <c r="H296" s="38"/>
      <c r="I296" s="38"/>
      <c r="J296" s="38">
        <v>0</v>
      </c>
      <c r="K296" s="49">
        <v>0</v>
      </c>
    </row>
    <row r="297" spans="1:11" ht="12.75">
      <c r="A297" s="418">
        <v>2</v>
      </c>
      <c r="B297" s="412">
        <v>3</v>
      </c>
      <c r="C297" s="412">
        <v>6</v>
      </c>
      <c r="D297" s="412">
        <v>4</v>
      </c>
      <c r="E297" s="412" t="s">
        <v>350</v>
      </c>
      <c r="F297" s="413" t="s">
        <v>227</v>
      </c>
      <c r="G297" s="38"/>
      <c r="H297" s="38">
        <v>10000</v>
      </c>
      <c r="I297" s="38"/>
      <c r="J297" s="38">
        <v>10000</v>
      </c>
      <c r="K297" s="49">
        <v>0.0017699115044247787</v>
      </c>
    </row>
    <row r="298" spans="1:11" ht="12.75">
      <c r="A298" s="418">
        <v>2</v>
      </c>
      <c r="B298" s="412">
        <v>3</v>
      </c>
      <c r="C298" s="412">
        <v>6</v>
      </c>
      <c r="D298" s="412">
        <v>4</v>
      </c>
      <c r="E298" s="412" t="s">
        <v>352</v>
      </c>
      <c r="F298" s="413" t="s">
        <v>228</v>
      </c>
      <c r="G298" s="39"/>
      <c r="H298" s="39"/>
      <c r="I298" s="39"/>
      <c r="J298" s="38">
        <v>0</v>
      </c>
      <c r="K298" s="49">
        <v>0</v>
      </c>
    </row>
    <row r="299" spans="1:11" ht="12.75">
      <c r="A299" s="408">
        <v>2</v>
      </c>
      <c r="B299" s="409">
        <v>3</v>
      </c>
      <c r="C299" s="409">
        <v>6</v>
      </c>
      <c r="D299" s="409">
        <v>9</v>
      </c>
      <c r="E299" s="409"/>
      <c r="F299" s="417" t="s">
        <v>229</v>
      </c>
      <c r="G299" s="40">
        <v>0</v>
      </c>
      <c r="H299" s="40">
        <v>0</v>
      </c>
      <c r="I299" s="40">
        <v>0</v>
      </c>
      <c r="J299" s="40">
        <v>0</v>
      </c>
      <c r="K299" s="57">
        <v>0</v>
      </c>
    </row>
    <row r="300" spans="1:11" ht="12.75">
      <c r="A300" s="418">
        <v>2</v>
      </c>
      <c r="B300" s="412">
        <v>3</v>
      </c>
      <c r="C300" s="412">
        <v>6</v>
      </c>
      <c r="D300" s="412">
        <v>9</v>
      </c>
      <c r="E300" s="412" t="s">
        <v>305</v>
      </c>
      <c r="F300" s="413" t="s">
        <v>229</v>
      </c>
      <c r="G300" s="39"/>
      <c r="H300" s="39"/>
      <c r="I300" s="39"/>
      <c r="J300" s="38">
        <v>0</v>
      </c>
      <c r="K300" s="49">
        <v>0</v>
      </c>
    </row>
    <row r="301" spans="1:11" ht="12.75">
      <c r="A301" s="405">
        <v>2</v>
      </c>
      <c r="B301" s="406">
        <v>3</v>
      </c>
      <c r="C301" s="406">
        <v>7</v>
      </c>
      <c r="D301" s="406"/>
      <c r="E301" s="406"/>
      <c r="F301" s="407" t="s">
        <v>382</v>
      </c>
      <c r="G301" s="45">
        <v>0</v>
      </c>
      <c r="H301" s="45">
        <f>SUM(H302+H310)</f>
        <v>14725000</v>
      </c>
      <c r="I301" s="45">
        <f>SUM(I302+I310)</f>
        <v>0</v>
      </c>
      <c r="J301" s="45">
        <f>SUM(J302+J310)</f>
        <v>14725000</v>
      </c>
      <c r="K301" s="55">
        <v>2.272212389380531</v>
      </c>
    </row>
    <row r="302" spans="1:11" ht="12.75">
      <c r="A302" s="408">
        <v>2</v>
      </c>
      <c r="B302" s="409">
        <v>3</v>
      </c>
      <c r="C302" s="409">
        <v>7</v>
      </c>
      <c r="D302" s="409">
        <v>1</v>
      </c>
      <c r="E302" s="409"/>
      <c r="F302" s="417" t="s">
        <v>230</v>
      </c>
      <c r="G302" s="40">
        <v>0</v>
      </c>
      <c r="H302" s="40">
        <f>SUM(H303:H309)</f>
        <v>5600000</v>
      </c>
      <c r="I302" s="40">
        <f>SUM(I303:I309)</f>
        <v>0</v>
      </c>
      <c r="J302" s="40">
        <f>SUM(J303:J309)</f>
        <v>5600000</v>
      </c>
      <c r="K302" s="57">
        <v>0.8153982300884957</v>
      </c>
    </row>
    <row r="303" spans="1:11" ht="12.75">
      <c r="A303" s="418">
        <v>2</v>
      </c>
      <c r="B303" s="412">
        <v>3</v>
      </c>
      <c r="C303" s="412">
        <v>7</v>
      </c>
      <c r="D303" s="412">
        <v>1</v>
      </c>
      <c r="E303" s="412" t="s">
        <v>305</v>
      </c>
      <c r="F303" s="413" t="s">
        <v>231</v>
      </c>
      <c r="G303" s="38"/>
      <c r="H303" s="38">
        <v>1680000</v>
      </c>
      <c r="I303" s="38"/>
      <c r="J303" s="38">
        <v>1680000</v>
      </c>
      <c r="K303" s="49">
        <v>0.2973451327433628</v>
      </c>
    </row>
    <row r="304" spans="1:11" ht="12.75">
      <c r="A304" s="418">
        <v>2</v>
      </c>
      <c r="B304" s="412">
        <v>3</v>
      </c>
      <c r="C304" s="412">
        <v>7</v>
      </c>
      <c r="D304" s="412">
        <v>1</v>
      </c>
      <c r="E304" s="412" t="s">
        <v>306</v>
      </c>
      <c r="F304" s="413" t="s">
        <v>232</v>
      </c>
      <c r="G304" s="38"/>
      <c r="H304" s="38">
        <v>2000000</v>
      </c>
      <c r="I304" s="38"/>
      <c r="J304" s="38">
        <v>2000000</v>
      </c>
      <c r="K304" s="49">
        <v>0.2663716814159292</v>
      </c>
    </row>
    <row r="305" spans="1:11" ht="12.75">
      <c r="A305" s="418">
        <v>2</v>
      </c>
      <c r="B305" s="412">
        <v>3</v>
      </c>
      <c r="C305" s="412">
        <v>7</v>
      </c>
      <c r="D305" s="412">
        <v>1</v>
      </c>
      <c r="E305" s="412" t="s">
        <v>307</v>
      </c>
      <c r="F305" s="413" t="s">
        <v>233</v>
      </c>
      <c r="G305" s="38"/>
      <c r="H305" s="38"/>
      <c r="I305" s="38"/>
      <c r="J305" s="38">
        <v>0</v>
      </c>
      <c r="K305" s="49">
        <v>0</v>
      </c>
    </row>
    <row r="306" spans="1:11" ht="12.75">
      <c r="A306" s="418">
        <v>2</v>
      </c>
      <c r="B306" s="412">
        <v>3</v>
      </c>
      <c r="C306" s="412">
        <v>7</v>
      </c>
      <c r="D306" s="412">
        <v>1</v>
      </c>
      <c r="E306" s="412" t="s">
        <v>308</v>
      </c>
      <c r="F306" s="413" t="s">
        <v>234</v>
      </c>
      <c r="G306" s="38"/>
      <c r="H306" s="38">
        <v>1800000</v>
      </c>
      <c r="I306" s="38"/>
      <c r="J306" s="38">
        <v>1800000</v>
      </c>
      <c r="K306" s="49">
        <v>0.2304424778761062</v>
      </c>
    </row>
    <row r="307" spans="1:11" ht="12.75">
      <c r="A307" s="418">
        <v>2</v>
      </c>
      <c r="B307" s="412">
        <v>3</v>
      </c>
      <c r="C307" s="412">
        <v>7</v>
      </c>
      <c r="D307" s="412">
        <v>1</v>
      </c>
      <c r="E307" s="412" t="s">
        <v>312</v>
      </c>
      <c r="F307" s="413" t="s">
        <v>235</v>
      </c>
      <c r="G307" s="38"/>
      <c r="H307" s="38"/>
      <c r="I307" s="38"/>
      <c r="J307" s="38">
        <v>0</v>
      </c>
      <c r="K307" s="49">
        <v>0</v>
      </c>
    </row>
    <row r="308" spans="1:11" ht="12.75">
      <c r="A308" s="418">
        <v>2</v>
      </c>
      <c r="B308" s="412">
        <v>3</v>
      </c>
      <c r="C308" s="412">
        <v>7</v>
      </c>
      <c r="D308" s="412">
        <v>1</v>
      </c>
      <c r="E308" s="412" t="s">
        <v>350</v>
      </c>
      <c r="F308" s="413" t="s">
        <v>236</v>
      </c>
      <c r="G308" s="38"/>
      <c r="H308" s="38">
        <v>120000</v>
      </c>
      <c r="I308" s="38"/>
      <c r="J308" s="38">
        <v>120000</v>
      </c>
      <c r="K308" s="49">
        <v>0.021238938053097345</v>
      </c>
    </row>
    <row r="309" spans="1:11" ht="12.75">
      <c r="A309" s="418">
        <v>2</v>
      </c>
      <c r="B309" s="412">
        <v>3</v>
      </c>
      <c r="C309" s="412">
        <v>7</v>
      </c>
      <c r="D309" s="412">
        <v>1</v>
      </c>
      <c r="E309" s="412" t="s">
        <v>352</v>
      </c>
      <c r="F309" s="413" t="s">
        <v>383</v>
      </c>
      <c r="G309" s="39"/>
      <c r="H309" s="39"/>
      <c r="I309" s="39"/>
      <c r="J309" s="38">
        <v>0</v>
      </c>
      <c r="K309" s="49">
        <v>0</v>
      </c>
    </row>
    <row r="310" spans="1:11" ht="12.75">
      <c r="A310" s="408">
        <v>2</v>
      </c>
      <c r="B310" s="409">
        <v>3</v>
      </c>
      <c r="C310" s="409">
        <v>7</v>
      </c>
      <c r="D310" s="409">
        <v>2</v>
      </c>
      <c r="E310" s="409"/>
      <c r="F310" s="417" t="s">
        <v>237</v>
      </c>
      <c r="G310" s="40">
        <v>0</v>
      </c>
      <c r="H310" s="40">
        <f>SUM(H311:H316)</f>
        <v>9125000</v>
      </c>
      <c r="I310" s="40">
        <f>SUM(I311:I316)</f>
        <v>0</v>
      </c>
      <c r="J310" s="40">
        <f>SUM(J311:J316)</f>
        <v>9125000</v>
      </c>
      <c r="K310" s="57">
        <v>1.4568141592920354</v>
      </c>
    </row>
    <row r="311" spans="1:11" ht="12.75">
      <c r="A311" s="411">
        <v>2</v>
      </c>
      <c r="B311" s="412">
        <v>3</v>
      </c>
      <c r="C311" s="412">
        <v>7</v>
      </c>
      <c r="D311" s="412">
        <v>2</v>
      </c>
      <c r="E311" s="412" t="s">
        <v>305</v>
      </c>
      <c r="F311" s="413" t="s">
        <v>238</v>
      </c>
      <c r="G311" s="38"/>
      <c r="H311" s="38"/>
      <c r="I311" s="38"/>
      <c r="J311" s="38">
        <v>0</v>
      </c>
      <c r="K311" s="49">
        <v>0</v>
      </c>
    </row>
    <row r="312" spans="1:11" ht="12.75">
      <c r="A312" s="411">
        <v>2</v>
      </c>
      <c r="B312" s="412">
        <v>3</v>
      </c>
      <c r="C312" s="412">
        <v>7</v>
      </c>
      <c r="D312" s="412">
        <v>2</v>
      </c>
      <c r="E312" s="412" t="s">
        <v>306</v>
      </c>
      <c r="F312" s="413" t="s">
        <v>239</v>
      </c>
      <c r="G312" s="38"/>
      <c r="H312" s="38">
        <v>5500000</v>
      </c>
      <c r="I312" s="38"/>
      <c r="J312" s="38">
        <v>5500000</v>
      </c>
      <c r="K312" s="49">
        <v>0.531504424778761</v>
      </c>
    </row>
    <row r="313" spans="1:11" ht="12.75">
      <c r="A313" s="411">
        <v>2</v>
      </c>
      <c r="B313" s="412">
        <v>3</v>
      </c>
      <c r="C313" s="412">
        <v>7</v>
      </c>
      <c r="D313" s="412">
        <v>2</v>
      </c>
      <c r="E313" s="412" t="s">
        <v>307</v>
      </c>
      <c r="F313" s="413" t="s">
        <v>240</v>
      </c>
      <c r="G313" s="38"/>
      <c r="H313" s="38">
        <v>3500000</v>
      </c>
      <c r="I313" s="38"/>
      <c r="J313" s="38">
        <v>3500000</v>
      </c>
      <c r="K313" s="49">
        <v>0.9031858407079646</v>
      </c>
    </row>
    <row r="314" spans="1:11" ht="12.75">
      <c r="A314" s="411">
        <v>2</v>
      </c>
      <c r="B314" s="412">
        <v>3</v>
      </c>
      <c r="C314" s="412">
        <v>7</v>
      </c>
      <c r="D314" s="412">
        <v>2</v>
      </c>
      <c r="E314" s="412" t="s">
        <v>308</v>
      </c>
      <c r="F314" s="413" t="s">
        <v>241</v>
      </c>
      <c r="G314" s="38"/>
      <c r="H314" s="38"/>
      <c r="I314" s="38"/>
      <c r="J314" s="38">
        <v>0</v>
      </c>
      <c r="K314" s="49">
        <v>0</v>
      </c>
    </row>
    <row r="315" spans="1:11" ht="12.75">
      <c r="A315" s="411">
        <v>2</v>
      </c>
      <c r="B315" s="412">
        <v>3</v>
      </c>
      <c r="C315" s="412">
        <v>7</v>
      </c>
      <c r="D315" s="412">
        <v>2</v>
      </c>
      <c r="E315" s="412" t="s">
        <v>312</v>
      </c>
      <c r="F315" s="413" t="s">
        <v>242</v>
      </c>
      <c r="G315" s="39"/>
      <c r="H315" s="39"/>
      <c r="I315" s="39"/>
      <c r="J315" s="38">
        <v>0</v>
      </c>
      <c r="K315" s="49">
        <v>0</v>
      </c>
    </row>
    <row r="316" spans="1:11" ht="12.75">
      <c r="A316" s="428">
        <v>2</v>
      </c>
      <c r="B316" s="428">
        <v>3</v>
      </c>
      <c r="C316" s="428">
        <v>7</v>
      </c>
      <c r="D316" s="428">
        <v>2</v>
      </c>
      <c r="E316" s="428" t="s">
        <v>350</v>
      </c>
      <c r="F316" s="414" t="s">
        <v>384</v>
      </c>
      <c r="G316" s="39"/>
      <c r="H316" s="38">
        <v>125000</v>
      </c>
      <c r="I316" s="39"/>
      <c r="J316" s="38">
        <v>125000</v>
      </c>
      <c r="K316" s="49">
        <v>0.022123893805309734</v>
      </c>
    </row>
    <row r="317" spans="1:11" ht="12.75">
      <c r="A317" s="405">
        <v>2</v>
      </c>
      <c r="B317" s="406">
        <v>3</v>
      </c>
      <c r="C317" s="406">
        <v>8</v>
      </c>
      <c r="D317" s="406"/>
      <c r="E317" s="406"/>
      <c r="F317" s="407" t="s">
        <v>385</v>
      </c>
      <c r="G317" s="45">
        <v>0</v>
      </c>
      <c r="H317" s="45">
        <v>0</v>
      </c>
      <c r="I317" s="45">
        <v>0</v>
      </c>
      <c r="J317" s="45">
        <v>0</v>
      </c>
      <c r="K317" s="55">
        <v>0</v>
      </c>
    </row>
    <row r="318" spans="1:11" ht="12.75">
      <c r="A318" s="430">
        <v>2</v>
      </c>
      <c r="B318" s="430">
        <v>3</v>
      </c>
      <c r="C318" s="430">
        <v>8</v>
      </c>
      <c r="D318" s="430">
        <v>1</v>
      </c>
      <c r="E318" s="430"/>
      <c r="F318" s="410" t="s">
        <v>386</v>
      </c>
      <c r="G318" s="43">
        <v>0</v>
      </c>
      <c r="H318" s="43">
        <v>0</v>
      </c>
      <c r="I318" s="43">
        <v>0</v>
      </c>
      <c r="J318" s="43">
        <v>0</v>
      </c>
      <c r="K318" s="56">
        <v>0</v>
      </c>
    </row>
    <row r="319" spans="1:11" ht="12.75">
      <c r="A319" s="428">
        <v>2</v>
      </c>
      <c r="B319" s="428">
        <v>3</v>
      </c>
      <c r="C319" s="428">
        <v>8</v>
      </c>
      <c r="D319" s="428">
        <v>1</v>
      </c>
      <c r="E319" s="428" t="s">
        <v>305</v>
      </c>
      <c r="F319" s="414" t="s">
        <v>386</v>
      </c>
      <c r="G319" s="39"/>
      <c r="H319" s="39"/>
      <c r="I319" s="39"/>
      <c r="J319" s="38">
        <v>0</v>
      </c>
      <c r="K319" s="49">
        <v>0</v>
      </c>
    </row>
    <row r="320" spans="1:11" ht="12.75">
      <c r="A320" s="430">
        <v>2</v>
      </c>
      <c r="B320" s="430">
        <v>3</v>
      </c>
      <c r="C320" s="430">
        <v>8</v>
      </c>
      <c r="D320" s="430">
        <v>2</v>
      </c>
      <c r="E320" s="430"/>
      <c r="F320" s="410" t="s">
        <v>387</v>
      </c>
      <c r="G320" s="43">
        <v>0</v>
      </c>
      <c r="H320" s="43">
        <v>0</v>
      </c>
      <c r="I320" s="43">
        <v>0</v>
      </c>
      <c r="J320" s="43">
        <v>0</v>
      </c>
      <c r="K320" s="56">
        <v>0</v>
      </c>
    </row>
    <row r="321" spans="1:11" ht="12.75">
      <c r="A321" s="428">
        <v>2</v>
      </c>
      <c r="B321" s="428">
        <v>3</v>
      </c>
      <c r="C321" s="428">
        <v>8</v>
      </c>
      <c r="D321" s="428">
        <v>2</v>
      </c>
      <c r="E321" s="428" t="s">
        <v>305</v>
      </c>
      <c r="F321" s="414" t="s">
        <v>387</v>
      </c>
      <c r="G321" s="39"/>
      <c r="H321" s="39"/>
      <c r="I321" s="39"/>
      <c r="J321" s="38">
        <v>0</v>
      </c>
      <c r="K321" s="49">
        <v>0</v>
      </c>
    </row>
    <row r="322" spans="1:11" ht="12.75">
      <c r="A322" s="405">
        <v>2</v>
      </c>
      <c r="B322" s="406">
        <v>3</v>
      </c>
      <c r="C322" s="406">
        <v>9</v>
      </c>
      <c r="D322" s="406"/>
      <c r="E322" s="406"/>
      <c r="F322" s="407" t="s">
        <v>36</v>
      </c>
      <c r="G322" s="45">
        <v>0</v>
      </c>
      <c r="H322" s="45">
        <f>SUM(H325+H327+H331+H337+H339+H323)</f>
        <v>25925000</v>
      </c>
      <c r="I322" s="45">
        <f>SUM(I325+I327+I331+I337+I339)</f>
        <v>0</v>
      </c>
      <c r="J322" s="45">
        <f>SUM(J325+J327+J331+J337+J339)</f>
        <v>25925000</v>
      </c>
      <c r="K322" s="55">
        <v>3.8008849557522124</v>
      </c>
    </row>
    <row r="323" spans="1:11" ht="12.75">
      <c r="A323" s="408">
        <v>2</v>
      </c>
      <c r="B323" s="409">
        <v>3</v>
      </c>
      <c r="C323" s="409">
        <v>9</v>
      </c>
      <c r="D323" s="409">
        <v>1</v>
      </c>
      <c r="E323" s="409"/>
      <c r="F323" s="417" t="s">
        <v>243</v>
      </c>
      <c r="G323" s="40">
        <v>0</v>
      </c>
      <c r="H323" s="40">
        <f>+H324</f>
        <v>1500000</v>
      </c>
      <c r="I323" s="40">
        <f>+I324</f>
        <v>0</v>
      </c>
      <c r="J323" s="40">
        <f>+J324</f>
        <v>1500000</v>
      </c>
      <c r="K323" s="57">
        <v>0.17699115044247787</v>
      </c>
    </row>
    <row r="324" spans="1:11" ht="12.75">
      <c r="A324" s="418">
        <v>2</v>
      </c>
      <c r="B324" s="412">
        <v>3</v>
      </c>
      <c r="C324" s="412">
        <v>9</v>
      </c>
      <c r="D324" s="412">
        <v>1</v>
      </c>
      <c r="E324" s="412" t="s">
        <v>305</v>
      </c>
      <c r="F324" s="413" t="s">
        <v>243</v>
      </c>
      <c r="G324" s="38"/>
      <c r="H324" s="38">
        <v>1500000</v>
      </c>
      <c r="I324" s="38"/>
      <c r="J324" s="38">
        <v>1500000</v>
      </c>
      <c r="K324" s="49">
        <v>0.17699115044247787</v>
      </c>
    </row>
    <row r="325" spans="1:11" ht="12.75">
      <c r="A325" s="408">
        <v>2</v>
      </c>
      <c r="B325" s="409">
        <v>3</v>
      </c>
      <c r="C325" s="409">
        <v>9</v>
      </c>
      <c r="D325" s="409">
        <v>2</v>
      </c>
      <c r="E325" s="409"/>
      <c r="F325" s="417" t="s">
        <v>244</v>
      </c>
      <c r="G325" s="40">
        <v>0</v>
      </c>
      <c r="H325" s="40">
        <f>+H326</f>
        <v>1600000</v>
      </c>
      <c r="I325" s="40">
        <f>+I326</f>
        <v>0</v>
      </c>
      <c r="J325" s="40">
        <f>+J326</f>
        <v>1600000</v>
      </c>
      <c r="K325" s="57">
        <v>0.017699115044247787</v>
      </c>
    </row>
    <row r="326" spans="1:11" ht="12.75">
      <c r="A326" s="418">
        <v>2</v>
      </c>
      <c r="B326" s="412">
        <v>3</v>
      </c>
      <c r="C326" s="412">
        <v>9</v>
      </c>
      <c r="D326" s="412">
        <v>2</v>
      </c>
      <c r="E326" s="412" t="s">
        <v>305</v>
      </c>
      <c r="F326" s="413" t="s">
        <v>244</v>
      </c>
      <c r="G326" s="38"/>
      <c r="H326" s="38">
        <v>1600000</v>
      </c>
      <c r="I326" s="38"/>
      <c r="J326" s="38">
        <v>1600000</v>
      </c>
      <c r="K326" s="49">
        <v>0.017699115044247787</v>
      </c>
    </row>
    <row r="327" spans="1:11" ht="12.75">
      <c r="A327" s="408">
        <v>2</v>
      </c>
      <c r="B327" s="409">
        <v>3</v>
      </c>
      <c r="C327" s="409">
        <v>9</v>
      </c>
      <c r="D327" s="409">
        <v>3</v>
      </c>
      <c r="E327" s="409"/>
      <c r="F327" s="417" t="s">
        <v>388</v>
      </c>
      <c r="G327" s="40">
        <v>0</v>
      </c>
      <c r="H327" s="40">
        <f>+H328</f>
        <v>22375000</v>
      </c>
      <c r="I327" s="40">
        <f>+I328</f>
        <v>0</v>
      </c>
      <c r="J327" s="40">
        <f>+J328</f>
        <v>23875000</v>
      </c>
      <c r="K327" s="57">
        <v>3.5398230088495577</v>
      </c>
    </row>
    <row r="328" spans="1:11" ht="12.75">
      <c r="A328" s="418">
        <v>2</v>
      </c>
      <c r="B328" s="412">
        <v>3</v>
      </c>
      <c r="C328" s="412">
        <v>9</v>
      </c>
      <c r="D328" s="412">
        <v>3</v>
      </c>
      <c r="E328" s="412" t="s">
        <v>305</v>
      </c>
      <c r="F328" s="413" t="s">
        <v>388</v>
      </c>
      <c r="G328" s="38"/>
      <c r="H328" s="38">
        <v>22375000</v>
      </c>
      <c r="I328" s="38"/>
      <c r="J328" s="38">
        <v>23875000</v>
      </c>
      <c r="K328" s="49">
        <v>3.5398230088495577</v>
      </c>
    </row>
    <row r="329" spans="1:11" ht="12.75">
      <c r="A329" s="408">
        <v>2</v>
      </c>
      <c r="B329" s="409">
        <v>3</v>
      </c>
      <c r="C329" s="409">
        <v>9</v>
      </c>
      <c r="D329" s="409">
        <v>4</v>
      </c>
      <c r="E329" s="409"/>
      <c r="F329" s="417" t="s">
        <v>245</v>
      </c>
      <c r="G329" s="40">
        <v>0</v>
      </c>
      <c r="H329" s="40">
        <v>0</v>
      </c>
      <c r="I329" s="40">
        <v>0</v>
      </c>
      <c r="J329" s="40">
        <v>0</v>
      </c>
      <c r="K329" s="57">
        <v>0</v>
      </c>
    </row>
    <row r="330" spans="1:11" ht="12.75">
      <c r="A330" s="418">
        <v>2</v>
      </c>
      <c r="B330" s="412">
        <v>3</v>
      </c>
      <c r="C330" s="412">
        <v>9</v>
      </c>
      <c r="D330" s="412">
        <v>4</v>
      </c>
      <c r="E330" s="412" t="s">
        <v>305</v>
      </c>
      <c r="F330" s="413" t="s">
        <v>245</v>
      </c>
      <c r="G330" s="39"/>
      <c r="H330" s="39"/>
      <c r="I330" s="39"/>
      <c r="J330" s="38">
        <v>0</v>
      </c>
      <c r="K330" s="49">
        <v>0</v>
      </c>
    </row>
    <row r="331" spans="1:11" ht="12.75">
      <c r="A331" s="408">
        <v>2</v>
      </c>
      <c r="B331" s="409">
        <v>3</v>
      </c>
      <c r="C331" s="409">
        <v>9</v>
      </c>
      <c r="D331" s="409">
        <v>5</v>
      </c>
      <c r="E331" s="409"/>
      <c r="F331" s="417" t="s">
        <v>246</v>
      </c>
      <c r="G331" s="40">
        <v>0</v>
      </c>
      <c r="H331" s="40">
        <f>+H332</f>
        <v>25000</v>
      </c>
      <c r="I331" s="40">
        <f>+I332</f>
        <v>0</v>
      </c>
      <c r="J331" s="40">
        <f>+J332</f>
        <v>25000</v>
      </c>
      <c r="K331" s="57">
        <v>0.004424778761061947</v>
      </c>
    </row>
    <row r="332" spans="1:11" ht="12.75">
      <c r="A332" s="418">
        <v>2</v>
      </c>
      <c r="B332" s="412">
        <v>3</v>
      </c>
      <c r="C332" s="412">
        <v>9</v>
      </c>
      <c r="D332" s="412">
        <v>5</v>
      </c>
      <c r="E332" s="412" t="s">
        <v>305</v>
      </c>
      <c r="F332" s="413" t="s">
        <v>246</v>
      </c>
      <c r="G332" s="39"/>
      <c r="H332" s="39">
        <v>25000</v>
      </c>
      <c r="I332" s="39"/>
      <c r="J332" s="38">
        <v>25000</v>
      </c>
      <c r="K332" s="49">
        <v>0.004424778761061947</v>
      </c>
    </row>
    <row r="333" spans="1:11" ht="12.75">
      <c r="A333" s="408">
        <v>2</v>
      </c>
      <c r="B333" s="409">
        <v>3</v>
      </c>
      <c r="C333" s="409">
        <v>9</v>
      </c>
      <c r="D333" s="409">
        <v>6</v>
      </c>
      <c r="E333" s="409"/>
      <c r="F333" s="417" t="s">
        <v>247</v>
      </c>
      <c r="G333" s="40">
        <v>0</v>
      </c>
      <c r="H333" s="40">
        <v>0</v>
      </c>
      <c r="I333" s="40">
        <v>0</v>
      </c>
      <c r="J333" s="40">
        <v>0</v>
      </c>
      <c r="K333" s="57">
        <v>0</v>
      </c>
    </row>
    <row r="334" spans="1:11" ht="12.75">
      <c r="A334" s="418">
        <v>2</v>
      </c>
      <c r="B334" s="412">
        <v>3</v>
      </c>
      <c r="C334" s="412">
        <v>9</v>
      </c>
      <c r="D334" s="412">
        <v>6</v>
      </c>
      <c r="E334" s="412" t="s">
        <v>305</v>
      </c>
      <c r="F334" s="413" t="s">
        <v>247</v>
      </c>
      <c r="G334" s="38"/>
      <c r="H334" s="38"/>
      <c r="I334" s="38"/>
      <c r="J334" s="38">
        <v>0</v>
      </c>
      <c r="K334" s="49">
        <v>0</v>
      </c>
    </row>
    <row r="335" spans="1:11" ht="12.75">
      <c r="A335" s="408">
        <v>2</v>
      </c>
      <c r="B335" s="409">
        <v>3</v>
      </c>
      <c r="C335" s="409">
        <v>9</v>
      </c>
      <c r="D335" s="409">
        <v>7</v>
      </c>
      <c r="E335" s="409"/>
      <c r="F335" s="417" t="s">
        <v>389</v>
      </c>
      <c r="G335" s="40">
        <v>0</v>
      </c>
      <c r="H335" s="40">
        <v>0</v>
      </c>
      <c r="I335" s="40">
        <v>0</v>
      </c>
      <c r="J335" s="40">
        <v>0</v>
      </c>
      <c r="K335" s="57">
        <v>0</v>
      </c>
    </row>
    <row r="336" spans="1:11" ht="12.75">
      <c r="A336" s="418">
        <v>2</v>
      </c>
      <c r="B336" s="412">
        <v>3</v>
      </c>
      <c r="C336" s="412">
        <v>9</v>
      </c>
      <c r="D336" s="412">
        <v>7</v>
      </c>
      <c r="E336" s="412" t="s">
        <v>305</v>
      </c>
      <c r="F336" s="413" t="s">
        <v>389</v>
      </c>
      <c r="G336" s="39"/>
      <c r="H336" s="39"/>
      <c r="I336" s="39"/>
      <c r="J336" s="38">
        <v>0</v>
      </c>
      <c r="K336" s="49">
        <v>0</v>
      </c>
    </row>
    <row r="337" spans="1:11" ht="12.75">
      <c r="A337" s="408">
        <v>2</v>
      </c>
      <c r="B337" s="409">
        <v>3</v>
      </c>
      <c r="C337" s="409">
        <v>9</v>
      </c>
      <c r="D337" s="409">
        <v>8</v>
      </c>
      <c r="E337" s="409"/>
      <c r="F337" s="417" t="s">
        <v>248</v>
      </c>
      <c r="G337" s="40">
        <v>0</v>
      </c>
      <c r="H337" s="40">
        <f>+H338</f>
        <v>200000</v>
      </c>
      <c r="I337" s="40">
        <f>+I338</f>
        <v>0</v>
      </c>
      <c r="J337" s="40">
        <f>+J338</f>
        <v>200000</v>
      </c>
      <c r="K337" s="57">
        <v>0.008849557522123894</v>
      </c>
    </row>
    <row r="338" spans="1:11" ht="12.75">
      <c r="A338" s="418">
        <v>2</v>
      </c>
      <c r="B338" s="412">
        <v>3</v>
      </c>
      <c r="C338" s="412">
        <v>9</v>
      </c>
      <c r="D338" s="412">
        <v>8</v>
      </c>
      <c r="E338" s="412" t="s">
        <v>305</v>
      </c>
      <c r="F338" s="413" t="s">
        <v>248</v>
      </c>
      <c r="G338" s="39"/>
      <c r="H338" s="39">
        <v>200000</v>
      </c>
      <c r="I338" s="39"/>
      <c r="J338" s="38">
        <f>+H338</f>
        <v>200000</v>
      </c>
      <c r="K338" s="49">
        <v>0.008849557522123894</v>
      </c>
    </row>
    <row r="339" spans="1:11" ht="12.75">
      <c r="A339" s="408">
        <v>2</v>
      </c>
      <c r="B339" s="409">
        <v>3</v>
      </c>
      <c r="C339" s="409">
        <v>9</v>
      </c>
      <c r="D339" s="409">
        <v>9</v>
      </c>
      <c r="E339" s="409"/>
      <c r="F339" s="417" t="s">
        <v>249</v>
      </c>
      <c r="G339" s="40">
        <v>0</v>
      </c>
      <c r="H339" s="40">
        <f>SUM(H340+H341)</f>
        <v>225000</v>
      </c>
      <c r="I339" s="40">
        <f>SUM(I340+I341)</f>
        <v>0</v>
      </c>
      <c r="J339" s="40">
        <f>SUM(J340+J341)</f>
        <v>225000</v>
      </c>
      <c r="K339" s="57">
        <v>0.05309734513274337</v>
      </c>
    </row>
    <row r="340" spans="1:11" ht="12.75">
      <c r="A340" s="418">
        <v>2</v>
      </c>
      <c r="B340" s="412">
        <v>3</v>
      </c>
      <c r="C340" s="412">
        <v>9</v>
      </c>
      <c r="D340" s="412">
        <v>9</v>
      </c>
      <c r="E340" s="412" t="s">
        <v>305</v>
      </c>
      <c r="F340" s="413" t="s">
        <v>249</v>
      </c>
      <c r="G340" s="38"/>
      <c r="H340" s="38">
        <v>100000</v>
      </c>
      <c r="I340" s="38"/>
      <c r="J340" s="38">
        <v>100000</v>
      </c>
      <c r="K340" s="49">
        <v>0.05309734513274337</v>
      </c>
    </row>
    <row r="341" spans="1:11" ht="12.75">
      <c r="A341" s="411">
        <v>2</v>
      </c>
      <c r="B341" s="412">
        <v>3</v>
      </c>
      <c r="C341" s="412">
        <v>9</v>
      </c>
      <c r="D341" s="412">
        <v>9</v>
      </c>
      <c r="E341" s="412" t="s">
        <v>306</v>
      </c>
      <c r="F341" s="413" t="s">
        <v>1292</v>
      </c>
      <c r="G341" s="38"/>
      <c r="H341" s="38">
        <v>125000</v>
      </c>
      <c r="I341" s="38"/>
      <c r="J341" s="38">
        <f>+H341</f>
        <v>125000</v>
      </c>
      <c r="K341" s="49"/>
    </row>
    <row r="342" spans="1:11" ht="12.75">
      <c r="A342" s="401">
        <v>2</v>
      </c>
      <c r="B342" s="402">
        <v>4</v>
      </c>
      <c r="C342" s="403"/>
      <c r="D342" s="403"/>
      <c r="E342" s="403"/>
      <c r="F342" s="404" t="s">
        <v>390</v>
      </c>
      <c r="G342" s="46">
        <v>0</v>
      </c>
      <c r="H342" s="46">
        <v>0</v>
      </c>
      <c r="I342" s="46">
        <v>0</v>
      </c>
      <c r="J342" s="46">
        <v>0</v>
      </c>
      <c r="K342" s="54">
        <v>0</v>
      </c>
    </row>
    <row r="343" spans="1:11" ht="12.75">
      <c r="A343" s="405">
        <v>2</v>
      </c>
      <c r="B343" s="406">
        <v>4</v>
      </c>
      <c r="C343" s="406">
        <v>1</v>
      </c>
      <c r="D343" s="406"/>
      <c r="E343" s="406"/>
      <c r="F343" s="407" t="s">
        <v>391</v>
      </c>
      <c r="G343" s="45">
        <v>0</v>
      </c>
      <c r="H343" s="45">
        <v>0</v>
      </c>
      <c r="I343" s="45">
        <v>0</v>
      </c>
      <c r="J343" s="45">
        <v>0</v>
      </c>
      <c r="K343" s="55">
        <v>0</v>
      </c>
    </row>
    <row r="344" spans="1:11" ht="12.75">
      <c r="A344" s="408">
        <v>2</v>
      </c>
      <c r="B344" s="409">
        <v>4</v>
      </c>
      <c r="C344" s="409">
        <v>1</v>
      </c>
      <c r="D344" s="409">
        <v>1</v>
      </c>
      <c r="E344" s="409"/>
      <c r="F344" s="417" t="s">
        <v>392</v>
      </c>
      <c r="G344" s="40">
        <v>0</v>
      </c>
      <c r="H344" s="40">
        <v>0</v>
      </c>
      <c r="I344" s="40">
        <v>0</v>
      </c>
      <c r="J344" s="40">
        <v>0</v>
      </c>
      <c r="K344" s="57">
        <v>0</v>
      </c>
    </row>
    <row r="345" spans="1:11" ht="12.75">
      <c r="A345" s="418">
        <v>2</v>
      </c>
      <c r="B345" s="412">
        <v>4</v>
      </c>
      <c r="C345" s="412">
        <v>1</v>
      </c>
      <c r="D345" s="412">
        <v>1</v>
      </c>
      <c r="E345" s="412" t="s">
        <v>305</v>
      </c>
      <c r="F345" s="416" t="s">
        <v>393</v>
      </c>
      <c r="G345" s="38"/>
      <c r="H345" s="38"/>
      <c r="I345" s="38"/>
      <c r="J345" s="38">
        <v>0</v>
      </c>
      <c r="K345" s="49">
        <v>0</v>
      </c>
    </row>
    <row r="346" spans="1:11" ht="12.75">
      <c r="A346" s="418">
        <v>2</v>
      </c>
      <c r="B346" s="412">
        <v>4</v>
      </c>
      <c r="C346" s="412">
        <v>1</v>
      </c>
      <c r="D346" s="412">
        <v>1</v>
      </c>
      <c r="E346" s="412" t="s">
        <v>306</v>
      </c>
      <c r="F346" s="416" t="s">
        <v>394</v>
      </c>
      <c r="G346" s="38"/>
      <c r="H346" s="38"/>
      <c r="I346" s="38"/>
      <c r="J346" s="38">
        <v>0</v>
      </c>
      <c r="K346" s="49">
        <v>0</v>
      </c>
    </row>
    <row r="347" spans="1:11" ht="12.75">
      <c r="A347" s="418">
        <v>2</v>
      </c>
      <c r="B347" s="412">
        <v>4</v>
      </c>
      <c r="C347" s="412">
        <v>1</v>
      </c>
      <c r="D347" s="412">
        <v>1</v>
      </c>
      <c r="E347" s="412" t="s">
        <v>307</v>
      </c>
      <c r="F347" s="416" t="s">
        <v>395</v>
      </c>
      <c r="G347" s="39"/>
      <c r="H347" s="39"/>
      <c r="I347" s="39"/>
      <c r="J347" s="38">
        <v>0</v>
      </c>
      <c r="K347" s="49">
        <v>0</v>
      </c>
    </row>
    <row r="348" spans="1:11" ht="12.75">
      <c r="A348" s="408">
        <v>2</v>
      </c>
      <c r="B348" s="409">
        <v>4</v>
      </c>
      <c r="C348" s="409">
        <v>1</v>
      </c>
      <c r="D348" s="409">
        <v>2</v>
      </c>
      <c r="E348" s="409"/>
      <c r="F348" s="417" t="s">
        <v>396</v>
      </c>
      <c r="G348" s="40">
        <v>0</v>
      </c>
      <c r="H348" s="40">
        <v>0</v>
      </c>
      <c r="I348" s="40">
        <v>0</v>
      </c>
      <c r="J348" s="40">
        <v>0</v>
      </c>
      <c r="K348" s="57">
        <v>0</v>
      </c>
    </row>
    <row r="349" spans="1:11" ht="12.75">
      <c r="A349" s="418">
        <v>2</v>
      </c>
      <c r="B349" s="412">
        <v>4</v>
      </c>
      <c r="C349" s="412">
        <v>1</v>
      </c>
      <c r="D349" s="412">
        <v>2</v>
      </c>
      <c r="E349" s="412" t="s">
        <v>305</v>
      </c>
      <c r="F349" s="416" t="s">
        <v>397</v>
      </c>
      <c r="G349" s="38"/>
      <c r="H349" s="38"/>
      <c r="I349" s="38"/>
      <c r="J349" s="38">
        <v>0</v>
      </c>
      <c r="K349" s="49">
        <v>0</v>
      </c>
    </row>
    <row r="350" spans="1:11" ht="12.75">
      <c r="A350" s="418">
        <v>2</v>
      </c>
      <c r="B350" s="412">
        <v>4</v>
      </c>
      <c r="C350" s="412">
        <v>1</v>
      </c>
      <c r="D350" s="412">
        <v>2</v>
      </c>
      <c r="E350" s="412" t="s">
        <v>306</v>
      </c>
      <c r="F350" s="416" t="s">
        <v>398</v>
      </c>
      <c r="G350" s="38"/>
      <c r="H350" s="38"/>
      <c r="I350" s="38"/>
      <c r="J350" s="38">
        <v>0</v>
      </c>
      <c r="K350" s="49">
        <v>0</v>
      </c>
    </row>
    <row r="351" spans="1:11" ht="12.75">
      <c r="A351" s="418">
        <v>2</v>
      </c>
      <c r="B351" s="412">
        <v>4</v>
      </c>
      <c r="C351" s="412">
        <v>1</v>
      </c>
      <c r="D351" s="412">
        <v>2</v>
      </c>
      <c r="E351" s="412" t="s">
        <v>307</v>
      </c>
      <c r="F351" s="416" t="s">
        <v>399</v>
      </c>
      <c r="G351" s="39"/>
      <c r="H351" s="39"/>
      <c r="I351" s="39"/>
      <c r="J351" s="38">
        <v>0</v>
      </c>
      <c r="K351" s="49">
        <v>0</v>
      </c>
    </row>
    <row r="352" spans="1:11" ht="12.75">
      <c r="A352" s="408">
        <v>2</v>
      </c>
      <c r="B352" s="409">
        <v>4</v>
      </c>
      <c r="C352" s="409">
        <v>1</v>
      </c>
      <c r="D352" s="409">
        <v>4</v>
      </c>
      <c r="E352" s="412"/>
      <c r="F352" s="435" t="s">
        <v>400</v>
      </c>
      <c r="G352" s="40">
        <v>0</v>
      </c>
      <c r="H352" s="40">
        <v>0</v>
      </c>
      <c r="I352" s="40">
        <v>0</v>
      </c>
      <c r="J352" s="40">
        <v>0</v>
      </c>
      <c r="K352" s="57">
        <v>0</v>
      </c>
    </row>
    <row r="353" spans="1:11" ht="12.75">
      <c r="A353" s="41">
        <v>2</v>
      </c>
      <c r="B353" s="42">
        <v>4</v>
      </c>
      <c r="C353" s="42">
        <v>1</v>
      </c>
      <c r="D353" s="42">
        <v>4</v>
      </c>
      <c r="E353" s="412" t="s">
        <v>305</v>
      </c>
      <c r="F353" s="436" t="s">
        <v>401</v>
      </c>
      <c r="G353" s="38"/>
      <c r="H353" s="38"/>
      <c r="I353" s="38"/>
      <c r="J353" s="38">
        <v>0</v>
      </c>
      <c r="K353" s="49">
        <v>0</v>
      </c>
    </row>
    <row r="354" spans="1:11" ht="12.75">
      <c r="A354" s="418">
        <v>2</v>
      </c>
      <c r="B354" s="412">
        <v>4</v>
      </c>
      <c r="C354" s="412">
        <v>1</v>
      </c>
      <c r="D354" s="412">
        <v>4</v>
      </c>
      <c r="E354" s="412" t="s">
        <v>306</v>
      </c>
      <c r="F354" s="416" t="s">
        <v>402</v>
      </c>
      <c r="G354" s="39"/>
      <c r="H354" s="39"/>
      <c r="I354" s="39"/>
      <c r="J354" s="38">
        <v>0</v>
      </c>
      <c r="K354" s="49">
        <v>0</v>
      </c>
    </row>
    <row r="355" spans="1:11" ht="12.75">
      <c r="A355" s="423">
        <v>2</v>
      </c>
      <c r="B355" s="409">
        <v>4</v>
      </c>
      <c r="C355" s="409">
        <v>1</v>
      </c>
      <c r="D355" s="409">
        <v>5</v>
      </c>
      <c r="E355" s="409"/>
      <c r="F355" s="435" t="s">
        <v>403</v>
      </c>
      <c r="G355" s="43">
        <v>0</v>
      </c>
      <c r="H355" s="43">
        <v>0</v>
      </c>
      <c r="I355" s="43">
        <v>0</v>
      </c>
      <c r="J355" s="43">
        <v>0</v>
      </c>
      <c r="K355" s="56">
        <v>0</v>
      </c>
    </row>
    <row r="356" spans="1:11" ht="12.75">
      <c r="A356" s="418">
        <v>2</v>
      </c>
      <c r="B356" s="412">
        <v>4</v>
      </c>
      <c r="C356" s="412">
        <v>1</v>
      </c>
      <c r="D356" s="412">
        <v>5</v>
      </c>
      <c r="E356" s="412" t="s">
        <v>305</v>
      </c>
      <c r="F356" s="416" t="s">
        <v>403</v>
      </c>
      <c r="G356" s="39"/>
      <c r="H356" s="39"/>
      <c r="I356" s="39"/>
      <c r="J356" s="38">
        <v>0</v>
      </c>
      <c r="K356" s="49">
        <v>0</v>
      </c>
    </row>
    <row r="357" spans="1:11" ht="12.75">
      <c r="A357" s="408">
        <v>2</v>
      </c>
      <c r="B357" s="409">
        <v>4</v>
      </c>
      <c r="C357" s="409">
        <v>1</v>
      </c>
      <c r="D357" s="409">
        <v>6</v>
      </c>
      <c r="E357" s="412"/>
      <c r="F357" s="435" t="s">
        <v>404</v>
      </c>
      <c r="G357" s="40">
        <v>0</v>
      </c>
      <c r="H357" s="40">
        <v>0</v>
      </c>
      <c r="I357" s="40">
        <v>0</v>
      </c>
      <c r="J357" s="40">
        <v>0</v>
      </c>
      <c r="K357" s="57">
        <v>0</v>
      </c>
    </row>
    <row r="358" spans="1:11" ht="12.75">
      <c r="A358" s="418">
        <v>2</v>
      </c>
      <c r="B358" s="412">
        <v>4</v>
      </c>
      <c r="C358" s="412">
        <v>1</v>
      </c>
      <c r="D358" s="412">
        <v>6</v>
      </c>
      <c r="E358" s="412" t="s">
        <v>305</v>
      </c>
      <c r="F358" s="416" t="s">
        <v>405</v>
      </c>
      <c r="G358" s="39"/>
      <c r="H358" s="39"/>
      <c r="I358" s="39"/>
      <c r="J358" s="38">
        <v>0</v>
      </c>
      <c r="K358" s="49">
        <v>0</v>
      </c>
    </row>
    <row r="359" spans="1:11" ht="12.75">
      <c r="A359" s="405">
        <v>2</v>
      </c>
      <c r="B359" s="406">
        <v>4</v>
      </c>
      <c r="C359" s="406">
        <v>2</v>
      </c>
      <c r="D359" s="406"/>
      <c r="E359" s="406"/>
      <c r="F359" s="407" t="s">
        <v>406</v>
      </c>
      <c r="G359" s="45">
        <v>0</v>
      </c>
      <c r="H359" s="45">
        <v>0</v>
      </c>
      <c r="I359" s="45">
        <v>0</v>
      </c>
      <c r="J359" s="45">
        <v>0</v>
      </c>
      <c r="K359" s="55">
        <v>0</v>
      </c>
    </row>
    <row r="360" spans="1:11" ht="12.75">
      <c r="A360" s="408">
        <v>2</v>
      </c>
      <c r="B360" s="409">
        <v>4</v>
      </c>
      <c r="C360" s="409">
        <v>2</v>
      </c>
      <c r="D360" s="409">
        <v>1</v>
      </c>
      <c r="E360" s="412"/>
      <c r="F360" s="417" t="s">
        <v>407</v>
      </c>
      <c r="G360" s="40">
        <v>0</v>
      </c>
      <c r="H360" s="40">
        <v>0</v>
      </c>
      <c r="I360" s="40">
        <v>0</v>
      </c>
      <c r="J360" s="40">
        <v>0</v>
      </c>
      <c r="K360" s="57">
        <v>0</v>
      </c>
    </row>
    <row r="361" spans="1:11" ht="12.75">
      <c r="A361" s="411">
        <v>2</v>
      </c>
      <c r="B361" s="412">
        <v>4</v>
      </c>
      <c r="C361" s="412">
        <v>2</v>
      </c>
      <c r="D361" s="412">
        <v>1</v>
      </c>
      <c r="E361" s="412" t="s">
        <v>305</v>
      </c>
      <c r="F361" s="416" t="s">
        <v>408</v>
      </c>
      <c r="G361" s="39"/>
      <c r="H361" s="39"/>
      <c r="I361" s="39"/>
      <c r="J361" s="38">
        <v>0</v>
      </c>
      <c r="K361" s="49">
        <v>0</v>
      </c>
    </row>
    <row r="362" spans="1:11" ht="22.5">
      <c r="A362" s="408">
        <v>2</v>
      </c>
      <c r="B362" s="409">
        <v>4</v>
      </c>
      <c r="C362" s="409">
        <v>2</v>
      </c>
      <c r="D362" s="409">
        <v>2</v>
      </c>
      <c r="E362" s="412"/>
      <c r="F362" s="435" t="s">
        <v>409</v>
      </c>
      <c r="G362" s="43">
        <v>0</v>
      </c>
      <c r="H362" s="43">
        <v>0</v>
      </c>
      <c r="I362" s="43">
        <v>0</v>
      </c>
      <c r="J362" s="43">
        <v>0</v>
      </c>
      <c r="K362" s="56">
        <v>0</v>
      </c>
    </row>
    <row r="363" spans="1:11" ht="22.5">
      <c r="A363" s="411">
        <v>2</v>
      </c>
      <c r="B363" s="412">
        <v>4</v>
      </c>
      <c r="C363" s="412">
        <v>2</v>
      </c>
      <c r="D363" s="412">
        <v>2</v>
      </c>
      <c r="E363" s="412" t="s">
        <v>305</v>
      </c>
      <c r="F363" s="416" t="s">
        <v>410</v>
      </c>
      <c r="G363" s="39"/>
      <c r="H363" s="39"/>
      <c r="I363" s="39"/>
      <c r="J363" s="38">
        <v>0</v>
      </c>
      <c r="K363" s="49">
        <v>0</v>
      </c>
    </row>
    <row r="364" spans="1:11" ht="22.5">
      <c r="A364" s="411">
        <v>2</v>
      </c>
      <c r="B364" s="412">
        <v>4</v>
      </c>
      <c r="C364" s="412">
        <v>2</v>
      </c>
      <c r="D364" s="412">
        <v>2</v>
      </c>
      <c r="E364" s="412" t="s">
        <v>306</v>
      </c>
      <c r="F364" s="416" t="s">
        <v>411</v>
      </c>
      <c r="G364" s="39"/>
      <c r="H364" s="39"/>
      <c r="I364" s="39"/>
      <c r="J364" s="38">
        <v>0</v>
      </c>
      <c r="K364" s="49">
        <v>0</v>
      </c>
    </row>
    <row r="365" spans="1:11" ht="22.5">
      <c r="A365" s="411">
        <v>2</v>
      </c>
      <c r="B365" s="412">
        <v>4</v>
      </c>
      <c r="C365" s="412">
        <v>2</v>
      </c>
      <c r="D365" s="412">
        <v>2</v>
      </c>
      <c r="E365" s="412" t="s">
        <v>307</v>
      </c>
      <c r="F365" s="416" t="s">
        <v>412</v>
      </c>
      <c r="G365" s="39"/>
      <c r="H365" s="39"/>
      <c r="I365" s="39"/>
      <c r="J365" s="38">
        <v>0</v>
      </c>
      <c r="K365" s="49">
        <v>0</v>
      </c>
    </row>
    <row r="366" spans="1:11" ht="12.75">
      <c r="A366" s="417">
        <v>2</v>
      </c>
      <c r="B366" s="409">
        <v>4</v>
      </c>
      <c r="C366" s="409">
        <v>2</v>
      </c>
      <c r="D366" s="409">
        <v>3</v>
      </c>
      <c r="E366" s="409"/>
      <c r="F366" s="435" t="s">
        <v>413</v>
      </c>
      <c r="G366" s="39">
        <v>0</v>
      </c>
      <c r="H366" s="39">
        <v>0</v>
      </c>
      <c r="I366" s="39">
        <v>0</v>
      </c>
      <c r="J366" s="39">
        <v>0</v>
      </c>
      <c r="K366" s="58">
        <v>0</v>
      </c>
    </row>
    <row r="367" spans="1:11" ht="22.5">
      <c r="A367" s="413">
        <v>2</v>
      </c>
      <c r="B367" s="412">
        <v>4</v>
      </c>
      <c r="C367" s="412">
        <v>2</v>
      </c>
      <c r="D367" s="412">
        <v>3</v>
      </c>
      <c r="E367" s="412" t="s">
        <v>305</v>
      </c>
      <c r="F367" s="416" t="s">
        <v>414</v>
      </c>
      <c r="G367" s="38"/>
      <c r="H367" s="38"/>
      <c r="I367" s="38"/>
      <c r="J367" s="38">
        <v>0</v>
      </c>
      <c r="K367" s="49">
        <v>0</v>
      </c>
    </row>
    <row r="368" spans="1:11" ht="12.75">
      <c r="A368" s="413">
        <v>2</v>
      </c>
      <c r="B368" s="412">
        <v>4</v>
      </c>
      <c r="C368" s="412">
        <v>2</v>
      </c>
      <c r="D368" s="412">
        <v>3</v>
      </c>
      <c r="E368" s="412" t="s">
        <v>306</v>
      </c>
      <c r="F368" s="416" t="s">
        <v>415</v>
      </c>
      <c r="G368" s="38"/>
      <c r="H368" s="38"/>
      <c r="I368" s="38"/>
      <c r="J368" s="38">
        <v>0</v>
      </c>
      <c r="K368" s="49">
        <v>0</v>
      </c>
    </row>
    <row r="369" spans="1:11" ht="22.5">
      <c r="A369" s="413">
        <v>2</v>
      </c>
      <c r="B369" s="412">
        <v>4</v>
      </c>
      <c r="C369" s="412">
        <v>2</v>
      </c>
      <c r="D369" s="412">
        <v>3</v>
      </c>
      <c r="E369" s="412" t="s">
        <v>307</v>
      </c>
      <c r="F369" s="416" t="s">
        <v>416</v>
      </c>
      <c r="G369" s="38"/>
      <c r="H369" s="38"/>
      <c r="I369" s="38"/>
      <c r="J369" s="38">
        <v>0</v>
      </c>
      <c r="K369" s="49">
        <v>0</v>
      </c>
    </row>
    <row r="370" spans="1:11" ht="12.75">
      <c r="A370" s="405">
        <v>2</v>
      </c>
      <c r="B370" s="406">
        <v>4</v>
      </c>
      <c r="C370" s="406">
        <v>4</v>
      </c>
      <c r="D370" s="406"/>
      <c r="E370" s="406"/>
      <c r="F370" s="407" t="s">
        <v>417</v>
      </c>
      <c r="G370" s="45">
        <v>0</v>
      </c>
      <c r="H370" s="45">
        <v>0</v>
      </c>
      <c r="I370" s="45">
        <v>0</v>
      </c>
      <c r="J370" s="45">
        <v>0</v>
      </c>
      <c r="K370" s="55">
        <v>0</v>
      </c>
    </row>
    <row r="371" spans="1:11" ht="12.75">
      <c r="A371" s="417">
        <v>2</v>
      </c>
      <c r="B371" s="409">
        <v>4</v>
      </c>
      <c r="C371" s="409">
        <v>4</v>
      </c>
      <c r="D371" s="409">
        <v>1</v>
      </c>
      <c r="E371" s="409"/>
      <c r="F371" s="435" t="s">
        <v>418</v>
      </c>
      <c r="G371" s="39">
        <v>0</v>
      </c>
      <c r="H371" s="39">
        <v>0</v>
      </c>
      <c r="I371" s="39">
        <v>0</v>
      </c>
      <c r="J371" s="39">
        <v>0</v>
      </c>
      <c r="K371" s="58">
        <v>0</v>
      </c>
    </row>
    <row r="372" spans="1:11" ht="22.5">
      <c r="A372" s="413">
        <v>2</v>
      </c>
      <c r="B372" s="412">
        <v>4</v>
      </c>
      <c r="C372" s="412">
        <v>4</v>
      </c>
      <c r="D372" s="412">
        <v>1</v>
      </c>
      <c r="E372" s="412" t="s">
        <v>305</v>
      </c>
      <c r="F372" s="416" t="s">
        <v>419</v>
      </c>
      <c r="G372" s="38"/>
      <c r="H372" s="38"/>
      <c r="I372" s="38"/>
      <c r="J372" s="38">
        <v>0</v>
      </c>
      <c r="K372" s="49">
        <v>0</v>
      </c>
    </row>
    <row r="373" spans="1:11" ht="22.5">
      <c r="A373" s="413">
        <v>2</v>
      </c>
      <c r="B373" s="412">
        <v>4</v>
      </c>
      <c r="C373" s="412">
        <v>4</v>
      </c>
      <c r="D373" s="412">
        <v>1</v>
      </c>
      <c r="E373" s="412" t="s">
        <v>306</v>
      </c>
      <c r="F373" s="416" t="s">
        <v>420</v>
      </c>
      <c r="G373" s="38"/>
      <c r="H373" s="38"/>
      <c r="I373" s="38"/>
      <c r="J373" s="38">
        <v>0</v>
      </c>
      <c r="K373" s="49">
        <v>0</v>
      </c>
    </row>
    <row r="374" spans="1:11" ht="22.5">
      <c r="A374" s="413">
        <v>2</v>
      </c>
      <c r="B374" s="412">
        <v>4</v>
      </c>
      <c r="C374" s="412">
        <v>4</v>
      </c>
      <c r="D374" s="412">
        <v>1</v>
      </c>
      <c r="E374" s="412" t="s">
        <v>307</v>
      </c>
      <c r="F374" s="416" t="s">
        <v>421</v>
      </c>
      <c r="G374" s="38"/>
      <c r="H374" s="38"/>
      <c r="I374" s="38"/>
      <c r="J374" s="38">
        <v>0</v>
      </c>
      <c r="K374" s="49">
        <v>0</v>
      </c>
    </row>
    <row r="375" spans="1:11" ht="12.75">
      <c r="A375" s="405">
        <v>2</v>
      </c>
      <c r="B375" s="406">
        <v>4</v>
      </c>
      <c r="C375" s="406">
        <v>6</v>
      </c>
      <c r="D375" s="406"/>
      <c r="E375" s="406"/>
      <c r="F375" s="407" t="s">
        <v>422</v>
      </c>
      <c r="G375" s="45">
        <v>0</v>
      </c>
      <c r="H375" s="45">
        <v>0</v>
      </c>
      <c r="I375" s="45">
        <v>0</v>
      </c>
      <c r="J375" s="45">
        <v>0</v>
      </c>
      <c r="K375" s="55">
        <v>0</v>
      </c>
    </row>
    <row r="376" spans="1:11" ht="12.75">
      <c r="A376" s="423">
        <v>2</v>
      </c>
      <c r="B376" s="409">
        <v>4</v>
      </c>
      <c r="C376" s="409">
        <v>6</v>
      </c>
      <c r="D376" s="409">
        <v>1</v>
      </c>
      <c r="E376" s="409"/>
      <c r="F376" s="435" t="s">
        <v>423</v>
      </c>
      <c r="G376" s="40">
        <v>0</v>
      </c>
      <c r="H376" s="40">
        <v>0</v>
      </c>
      <c r="I376" s="40">
        <v>0</v>
      </c>
      <c r="J376" s="40">
        <v>0</v>
      </c>
      <c r="K376" s="57">
        <v>0</v>
      </c>
    </row>
    <row r="377" spans="1:11" ht="12.75">
      <c r="A377" s="418">
        <v>2</v>
      </c>
      <c r="B377" s="412">
        <v>4</v>
      </c>
      <c r="C377" s="412">
        <v>6</v>
      </c>
      <c r="D377" s="412">
        <v>1</v>
      </c>
      <c r="E377" s="412" t="s">
        <v>305</v>
      </c>
      <c r="F377" s="416" t="s">
        <v>423</v>
      </c>
      <c r="G377" s="39"/>
      <c r="H377" s="39"/>
      <c r="I377" s="39"/>
      <c r="J377" s="38">
        <v>0</v>
      </c>
      <c r="K377" s="49">
        <v>0</v>
      </c>
    </row>
    <row r="378" spans="1:11" ht="12.75">
      <c r="A378" s="423">
        <v>2</v>
      </c>
      <c r="B378" s="409">
        <v>4</v>
      </c>
      <c r="C378" s="409">
        <v>6</v>
      </c>
      <c r="D378" s="409">
        <v>2</v>
      </c>
      <c r="E378" s="409"/>
      <c r="F378" s="435" t="s">
        <v>424</v>
      </c>
      <c r="G378" s="43">
        <v>0</v>
      </c>
      <c r="H378" s="43">
        <v>0</v>
      </c>
      <c r="I378" s="43">
        <v>0</v>
      </c>
      <c r="J378" s="43">
        <v>0</v>
      </c>
      <c r="K378" s="56">
        <v>0</v>
      </c>
    </row>
    <row r="379" spans="1:11" ht="12.75">
      <c r="A379" s="418">
        <v>2</v>
      </c>
      <c r="B379" s="412">
        <v>4</v>
      </c>
      <c r="C379" s="412">
        <v>6</v>
      </c>
      <c r="D379" s="412">
        <v>2</v>
      </c>
      <c r="E379" s="412" t="s">
        <v>305</v>
      </c>
      <c r="F379" s="416" t="s">
        <v>424</v>
      </c>
      <c r="G379" s="39"/>
      <c r="H379" s="39"/>
      <c r="I379" s="39"/>
      <c r="J379" s="38">
        <v>0</v>
      </c>
      <c r="K379" s="49">
        <v>0</v>
      </c>
    </row>
    <row r="380" spans="1:11" ht="12.75">
      <c r="A380" s="423">
        <v>2</v>
      </c>
      <c r="B380" s="409">
        <v>4</v>
      </c>
      <c r="C380" s="409">
        <v>6</v>
      </c>
      <c r="D380" s="409">
        <v>3</v>
      </c>
      <c r="E380" s="412"/>
      <c r="F380" s="435" t="s">
        <v>425</v>
      </c>
      <c r="G380" s="43">
        <v>0</v>
      </c>
      <c r="H380" s="43">
        <v>0</v>
      </c>
      <c r="I380" s="43">
        <v>0</v>
      </c>
      <c r="J380" s="43">
        <v>0</v>
      </c>
      <c r="K380" s="56">
        <v>0</v>
      </c>
    </row>
    <row r="381" spans="1:11" ht="12.75">
      <c r="A381" s="418">
        <v>2</v>
      </c>
      <c r="B381" s="412">
        <v>4</v>
      </c>
      <c r="C381" s="412">
        <v>6</v>
      </c>
      <c r="D381" s="412">
        <v>3</v>
      </c>
      <c r="E381" s="412" t="s">
        <v>305</v>
      </c>
      <c r="F381" s="416" t="s">
        <v>425</v>
      </c>
      <c r="G381" s="39"/>
      <c r="H381" s="39"/>
      <c r="I381" s="39"/>
      <c r="J381" s="38">
        <v>0</v>
      </c>
      <c r="K381" s="49">
        <v>0</v>
      </c>
    </row>
    <row r="382" spans="1:11" ht="12.75">
      <c r="A382" s="423">
        <v>2</v>
      </c>
      <c r="B382" s="409">
        <v>4</v>
      </c>
      <c r="C382" s="409">
        <v>6</v>
      </c>
      <c r="D382" s="409">
        <v>4</v>
      </c>
      <c r="E382" s="409"/>
      <c r="F382" s="435" t="s">
        <v>426</v>
      </c>
      <c r="G382" s="43">
        <v>0</v>
      </c>
      <c r="H382" s="43">
        <v>0</v>
      </c>
      <c r="I382" s="43">
        <v>0</v>
      </c>
      <c r="J382" s="43">
        <v>0</v>
      </c>
      <c r="K382" s="56">
        <v>0</v>
      </c>
    </row>
    <row r="383" spans="1:11" ht="12.75">
      <c r="A383" s="418">
        <v>2</v>
      </c>
      <c r="B383" s="412">
        <v>4</v>
      </c>
      <c r="C383" s="412">
        <v>6</v>
      </c>
      <c r="D383" s="412">
        <v>4</v>
      </c>
      <c r="E383" s="412" t="s">
        <v>305</v>
      </c>
      <c r="F383" s="416" t="s">
        <v>426</v>
      </c>
      <c r="G383" s="39"/>
      <c r="H383" s="39"/>
      <c r="I383" s="39"/>
      <c r="J383" s="38">
        <v>0</v>
      </c>
      <c r="K383" s="49">
        <v>0</v>
      </c>
    </row>
    <row r="384" spans="1:11" ht="12.75">
      <c r="A384" s="405">
        <v>2</v>
      </c>
      <c r="B384" s="406">
        <v>4</v>
      </c>
      <c r="C384" s="406">
        <v>7</v>
      </c>
      <c r="D384" s="406"/>
      <c r="E384" s="406"/>
      <c r="F384" s="407" t="s">
        <v>427</v>
      </c>
      <c r="G384" s="45">
        <v>0</v>
      </c>
      <c r="H384" s="45">
        <v>0</v>
      </c>
      <c r="I384" s="45">
        <v>0</v>
      </c>
      <c r="J384" s="45">
        <v>0</v>
      </c>
      <c r="K384" s="55">
        <v>0</v>
      </c>
    </row>
    <row r="385" spans="1:11" ht="22.5">
      <c r="A385" s="408">
        <v>2</v>
      </c>
      <c r="B385" s="409">
        <v>4</v>
      </c>
      <c r="C385" s="409">
        <v>7</v>
      </c>
      <c r="D385" s="409">
        <v>1</v>
      </c>
      <c r="E385" s="409"/>
      <c r="F385" s="435" t="s">
        <v>428</v>
      </c>
      <c r="G385" s="40">
        <v>0</v>
      </c>
      <c r="H385" s="40">
        <v>0</v>
      </c>
      <c r="I385" s="40">
        <v>0</v>
      </c>
      <c r="J385" s="40">
        <v>0</v>
      </c>
      <c r="K385" s="57">
        <v>0</v>
      </c>
    </row>
    <row r="386" spans="1:11" ht="12.75">
      <c r="A386" s="418">
        <v>2</v>
      </c>
      <c r="B386" s="412">
        <v>4</v>
      </c>
      <c r="C386" s="412">
        <v>7</v>
      </c>
      <c r="D386" s="412">
        <v>1</v>
      </c>
      <c r="E386" s="412" t="s">
        <v>305</v>
      </c>
      <c r="F386" s="416" t="s">
        <v>429</v>
      </c>
      <c r="G386" s="39"/>
      <c r="H386" s="39"/>
      <c r="I386" s="39"/>
      <c r="J386" s="38">
        <v>0</v>
      </c>
      <c r="K386" s="49">
        <v>0</v>
      </c>
    </row>
    <row r="387" spans="1:11" ht="12.75">
      <c r="A387" s="423">
        <v>2</v>
      </c>
      <c r="B387" s="409">
        <v>4</v>
      </c>
      <c r="C387" s="409">
        <v>7</v>
      </c>
      <c r="D387" s="409">
        <v>2</v>
      </c>
      <c r="E387" s="409"/>
      <c r="F387" s="435" t="s">
        <v>430</v>
      </c>
      <c r="G387" s="43">
        <v>0</v>
      </c>
      <c r="H387" s="43">
        <v>0</v>
      </c>
      <c r="I387" s="43">
        <v>0</v>
      </c>
      <c r="J387" s="43">
        <v>0</v>
      </c>
      <c r="K387" s="56">
        <v>0</v>
      </c>
    </row>
    <row r="388" spans="1:11" ht="12.75">
      <c r="A388" s="418">
        <v>2</v>
      </c>
      <c r="B388" s="412">
        <v>4</v>
      </c>
      <c r="C388" s="412">
        <v>7</v>
      </c>
      <c r="D388" s="412">
        <v>2</v>
      </c>
      <c r="E388" s="412" t="s">
        <v>305</v>
      </c>
      <c r="F388" s="416" t="s">
        <v>431</v>
      </c>
      <c r="G388" s="39"/>
      <c r="H388" s="39"/>
      <c r="I388" s="39"/>
      <c r="J388" s="38">
        <v>0</v>
      </c>
      <c r="K388" s="49">
        <v>0</v>
      </c>
    </row>
    <row r="389" spans="1:11" ht="12.75">
      <c r="A389" s="423">
        <v>2</v>
      </c>
      <c r="B389" s="409">
        <v>4</v>
      </c>
      <c r="C389" s="409">
        <v>7</v>
      </c>
      <c r="D389" s="409">
        <v>3</v>
      </c>
      <c r="E389" s="409"/>
      <c r="F389" s="435" t="s">
        <v>432</v>
      </c>
      <c r="G389" s="43">
        <v>0</v>
      </c>
      <c r="H389" s="43">
        <v>0</v>
      </c>
      <c r="I389" s="43">
        <v>0</v>
      </c>
      <c r="J389" s="43">
        <v>0</v>
      </c>
      <c r="K389" s="56">
        <v>0</v>
      </c>
    </row>
    <row r="390" spans="1:11" ht="12.75">
      <c r="A390" s="418">
        <v>2</v>
      </c>
      <c r="B390" s="412">
        <v>4</v>
      </c>
      <c r="C390" s="412">
        <v>7</v>
      </c>
      <c r="D390" s="412">
        <v>3</v>
      </c>
      <c r="E390" s="412" t="s">
        <v>305</v>
      </c>
      <c r="F390" s="416" t="s">
        <v>432</v>
      </c>
      <c r="G390" s="39"/>
      <c r="H390" s="39"/>
      <c r="I390" s="39"/>
      <c r="J390" s="38">
        <v>0</v>
      </c>
      <c r="K390" s="49">
        <v>0</v>
      </c>
    </row>
    <row r="391" spans="1:11" ht="12.75">
      <c r="A391" s="405">
        <v>2</v>
      </c>
      <c r="B391" s="406">
        <v>4</v>
      </c>
      <c r="C391" s="406">
        <v>9</v>
      </c>
      <c r="D391" s="406"/>
      <c r="E391" s="406"/>
      <c r="F391" s="407" t="s">
        <v>433</v>
      </c>
      <c r="G391" s="45">
        <v>0</v>
      </c>
      <c r="H391" s="45">
        <v>0</v>
      </c>
      <c r="I391" s="45">
        <v>0</v>
      </c>
      <c r="J391" s="45">
        <v>0</v>
      </c>
      <c r="K391" s="55">
        <v>0</v>
      </c>
    </row>
    <row r="392" spans="1:11" ht="12.75">
      <c r="A392" s="423">
        <v>2</v>
      </c>
      <c r="B392" s="409">
        <v>4</v>
      </c>
      <c r="C392" s="409">
        <v>9</v>
      </c>
      <c r="D392" s="409">
        <v>1</v>
      </c>
      <c r="E392" s="409"/>
      <c r="F392" s="435" t="s">
        <v>433</v>
      </c>
      <c r="G392" s="40">
        <v>0</v>
      </c>
      <c r="H392" s="40">
        <v>0</v>
      </c>
      <c r="I392" s="40">
        <v>0</v>
      </c>
      <c r="J392" s="40">
        <v>0</v>
      </c>
      <c r="K392" s="57">
        <v>0</v>
      </c>
    </row>
    <row r="393" spans="1:11" ht="12.75">
      <c r="A393" s="418">
        <v>2</v>
      </c>
      <c r="B393" s="412">
        <v>4</v>
      </c>
      <c r="C393" s="412">
        <v>9</v>
      </c>
      <c r="D393" s="412">
        <v>1</v>
      </c>
      <c r="E393" s="412" t="s">
        <v>305</v>
      </c>
      <c r="F393" s="416" t="s">
        <v>433</v>
      </c>
      <c r="G393" s="39"/>
      <c r="H393" s="39"/>
      <c r="I393" s="39"/>
      <c r="J393" s="38">
        <v>0</v>
      </c>
      <c r="K393" s="49">
        <v>0</v>
      </c>
    </row>
    <row r="394" spans="1:11" ht="12.75">
      <c r="A394" s="423">
        <v>2</v>
      </c>
      <c r="B394" s="409">
        <v>4</v>
      </c>
      <c r="C394" s="409">
        <v>9</v>
      </c>
      <c r="D394" s="409">
        <v>2</v>
      </c>
      <c r="E394" s="409"/>
      <c r="F394" s="435" t="s">
        <v>434</v>
      </c>
      <c r="G394" s="40">
        <v>0</v>
      </c>
      <c r="H394" s="40">
        <v>0</v>
      </c>
      <c r="I394" s="40">
        <v>0</v>
      </c>
      <c r="J394" s="40">
        <v>0</v>
      </c>
      <c r="K394" s="57">
        <v>0</v>
      </c>
    </row>
    <row r="395" spans="1:11" ht="12.75">
      <c r="A395" s="418">
        <v>2</v>
      </c>
      <c r="B395" s="412">
        <v>4</v>
      </c>
      <c r="C395" s="412">
        <v>9</v>
      </c>
      <c r="D395" s="412">
        <v>2</v>
      </c>
      <c r="E395" s="412" t="s">
        <v>305</v>
      </c>
      <c r="F395" s="416" t="s">
        <v>434</v>
      </c>
      <c r="G395" s="39"/>
      <c r="H395" s="39"/>
      <c r="I395" s="39"/>
      <c r="J395" s="38">
        <v>0</v>
      </c>
      <c r="K395" s="49">
        <v>0</v>
      </c>
    </row>
    <row r="396" spans="1:11" ht="12.75">
      <c r="A396" s="423">
        <v>2</v>
      </c>
      <c r="B396" s="409">
        <v>4</v>
      </c>
      <c r="C396" s="409">
        <v>9</v>
      </c>
      <c r="D396" s="409">
        <v>3</v>
      </c>
      <c r="E396" s="409"/>
      <c r="F396" s="435" t="s">
        <v>435</v>
      </c>
      <c r="G396" s="40">
        <v>0</v>
      </c>
      <c r="H396" s="40">
        <v>0</v>
      </c>
      <c r="I396" s="40">
        <v>0</v>
      </c>
      <c r="J396" s="40">
        <v>0</v>
      </c>
      <c r="K396" s="57">
        <v>0</v>
      </c>
    </row>
    <row r="397" spans="1:11" ht="12.75">
      <c r="A397" s="418">
        <v>2</v>
      </c>
      <c r="B397" s="412">
        <v>4</v>
      </c>
      <c r="C397" s="412">
        <v>9</v>
      </c>
      <c r="D397" s="412">
        <v>3</v>
      </c>
      <c r="E397" s="412" t="s">
        <v>305</v>
      </c>
      <c r="F397" s="416" t="s">
        <v>435</v>
      </c>
      <c r="G397" s="39"/>
      <c r="H397" s="39"/>
      <c r="I397" s="39"/>
      <c r="J397" s="38">
        <v>0</v>
      </c>
      <c r="K397" s="49">
        <v>0</v>
      </c>
    </row>
    <row r="398" spans="1:11" ht="12.75">
      <c r="A398" s="423">
        <v>2</v>
      </c>
      <c r="B398" s="409">
        <v>4</v>
      </c>
      <c r="C398" s="409">
        <v>9</v>
      </c>
      <c r="D398" s="409">
        <v>4</v>
      </c>
      <c r="E398" s="409"/>
      <c r="F398" s="435" t="s">
        <v>436</v>
      </c>
      <c r="G398" s="40">
        <v>0</v>
      </c>
      <c r="H398" s="40">
        <v>0</v>
      </c>
      <c r="I398" s="40">
        <v>0</v>
      </c>
      <c r="J398" s="40">
        <v>0</v>
      </c>
      <c r="K398" s="57">
        <v>0</v>
      </c>
    </row>
    <row r="399" spans="1:11" ht="12.75">
      <c r="A399" s="411">
        <v>2</v>
      </c>
      <c r="B399" s="412">
        <v>4</v>
      </c>
      <c r="C399" s="412">
        <v>9</v>
      </c>
      <c r="D399" s="412">
        <v>4</v>
      </c>
      <c r="E399" s="412" t="s">
        <v>305</v>
      </c>
      <c r="F399" s="416" t="s">
        <v>436</v>
      </c>
      <c r="G399" s="39"/>
      <c r="H399" s="39"/>
      <c r="I399" s="39"/>
      <c r="J399" s="38">
        <v>0</v>
      </c>
      <c r="K399" s="49">
        <v>0</v>
      </c>
    </row>
    <row r="400" spans="1:11" ht="12.75">
      <c r="A400" s="401">
        <v>2</v>
      </c>
      <c r="B400" s="402">
        <v>5</v>
      </c>
      <c r="C400" s="403"/>
      <c r="D400" s="403"/>
      <c r="E400" s="403"/>
      <c r="F400" s="404" t="s">
        <v>437</v>
      </c>
      <c r="G400" s="46">
        <v>0</v>
      </c>
      <c r="H400" s="46">
        <v>0</v>
      </c>
      <c r="I400" s="46">
        <v>0</v>
      </c>
      <c r="J400" s="46">
        <v>0</v>
      </c>
      <c r="K400" s="54">
        <v>0</v>
      </c>
    </row>
    <row r="401" spans="1:11" ht="12.75">
      <c r="A401" s="405">
        <v>2</v>
      </c>
      <c r="B401" s="406">
        <v>5</v>
      </c>
      <c r="C401" s="406">
        <v>1</v>
      </c>
      <c r="D401" s="406"/>
      <c r="E401" s="406"/>
      <c r="F401" s="407" t="s">
        <v>438</v>
      </c>
      <c r="G401" s="45">
        <v>0</v>
      </c>
      <c r="H401" s="45">
        <v>0</v>
      </c>
      <c r="I401" s="45">
        <v>0</v>
      </c>
      <c r="J401" s="45">
        <v>0</v>
      </c>
      <c r="K401" s="55">
        <v>0</v>
      </c>
    </row>
    <row r="402" spans="1:11" ht="12.75">
      <c r="A402" s="41">
        <v>2</v>
      </c>
      <c r="B402" s="42">
        <v>5</v>
      </c>
      <c r="C402" s="42">
        <v>1</v>
      </c>
      <c r="D402" s="42">
        <v>1</v>
      </c>
      <c r="E402" s="42" t="s">
        <v>305</v>
      </c>
      <c r="F402" s="436" t="s">
        <v>439</v>
      </c>
      <c r="G402" s="39"/>
      <c r="H402" s="39"/>
      <c r="I402" s="39"/>
      <c r="J402" s="38">
        <v>0</v>
      </c>
      <c r="K402" s="49">
        <v>0</v>
      </c>
    </row>
    <row r="403" spans="1:11" ht="12.75">
      <c r="A403" s="408">
        <v>2</v>
      </c>
      <c r="B403" s="409">
        <v>5</v>
      </c>
      <c r="C403" s="409">
        <v>1</v>
      </c>
      <c r="D403" s="409">
        <v>2</v>
      </c>
      <c r="E403" s="409"/>
      <c r="F403" s="435" t="s">
        <v>440</v>
      </c>
      <c r="G403" s="40">
        <v>0</v>
      </c>
      <c r="H403" s="40">
        <v>0</v>
      </c>
      <c r="I403" s="40">
        <v>0</v>
      </c>
      <c r="J403" s="40">
        <v>0</v>
      </c>
      <c r="K403" s="57">
        <v>0</v>
      </c>
    </row>
    <row r="404" spans="1:11" ht="12.75">
      <c r="A404" s="411">
        <v>2</v>
      </c>
      <c r="B404" s="412">
        <v>5</v>
      </c>
      <c r="C404" s="412">
        <v>1</v>
      </c>
      <c r="D404" s="412">
        <v>2</v>
      </c>
      <c r="E404" s="412" t="s">
        <v>305</v>
      </c>
      <c r="F404" s="416" t="s">
        <v>440</v>
      </c>
      <c r="G404" s="39"/>
      <c r="H404" s="39"/>
      <c r="I404" s="39"/>
      <c r="J404" s="38">
        <v>0</v>
      </c>
      <c r="K404" s="49">
        <v>0</v>
      </c>
    </row>
    <row r="405" spans="1:11" ht="12.75">
      <c r="A405" s="408">
        <v>2</v>
      </c>
      <c r="B405" s="409">
        <v>5</v>
      </c>
      <c r="C405" s="409">
        <v>1</v>
      </c>
      <c r="D405" s="409">
        <v>3</v>
      </c>
      <c r="E405" s="409"/>
      <c r="F405" s="435" t="s">
        <v>441</v>
      </c>
      <c r="G405" s="43">
        <v>0</v>
      </c>
      <c r="H405" s="43">
        <v>0</v>
      </c>
      <c r="I405" s="43">
        <v>0</v>
      </c>
      <c r="J405" s="43">
        <v>0</v>
      </c>
      <c r="K405" s="56">
        <v>0</v>
      </c>
    </row>
    <row r="406" spans="1:11" ht="12.75">
      <c r="A406" s="411">
        <v>2</v>
      </c>
      <c r="B406" s="412">
        <v>5</v>
      </c>
      <c r="C406" s="412">
        <v>1</v>
      </c>
      <c r="D406" s="412">
        <v>3</v>
      </c>
      <c r="E406" s="412" t="s">
        <v>305</v>
      </c>
      <c r="F406" s="416" t="s">
        <v>441</v>
      </c>
      <c r="G406" s="39"/>
      <c r="H406" s="39"/>
      <c r="I406" s="39"/>
      <c r="J406" s="38">
        <v>0</v>
      </c>
      <c r="K406" s="49">
        <v>0</v>
      </c>
    </row>
    <row r="407" spans="1:11" ht="12.75">
      <c r="A407" s="401">
        <v>2</v>
      </c>
      <c r="B407" s="402">
        <v>6</v>
      </c>
      <c r="C407" s="403"/>
      <c r="D407" s="403"/>
      <c r="E407" s="403"/>
      <c r="F407" s="404" t="s">
        <v>251</v>
      </c>
      <c r="G407" s="46">
        <v>0</v>
      </c>
      <c r="H407" s="46">
        <f>SUM(H408+H419+H428+H437+H444+H459+H464+H483)</f>
        <v>15795000</v>
      </c>
      <c r="I407" s="46">
        <f>SUM(I408+I419+I428+I437+I444+I459+I464+I483)</f>
        <v>0</v>
      </c>
      <c r="J407" s="46">
        <f>SUM(J408+J419+J428+J437+J444+J459+J464+J483)</f>
        <v>15795000</v>
      </c>
      <c r="K407" s="54">
        <v>2.6107964601769913</v>
      </c>
    </row>
    <row r="408" spans="1:11" ht="12.75">
      <c r="A408" s="405">
        <v>2</v>
      </c>
      <c r="B408" s="406">
        <v>6</v>
      </c>
      <c r="C408" s="406">
        <v>1</v>
      </c>
      <c r="D408" s="406"/>
      <c r="E408" s="406"/>
      <c r="F408" s="407" t="s">
        <v>252</v>
      </c>
      <c r="G408" s="45">
        <v>0</v>
      </c>
      <c r="H408" s="45">
        <f>+H409+H411+H413+H415+H417</f>
        <v>1200000</v>
      </c>
      <c r="I408" s="45">
        <f>+I409+I411+I413+I415+I417</f>
        <v>0</v>
      </c>
      <c r="J408" s="45">
        <f>+J409+J411+J413+J415+J417</f>
        <v>1200000</v>
      </c>
      <c r="K408" s="55">
        <v>0.11592920353982301</v>
      </c>
    </row>
    <row r="409" spans="1:11" ht="12.75">
      <c r="A409" s="408">
        <v>2</v>
      </c>
      <c r="B409" s="409">
        <v>6</v>
      </c>
      <c r="C409" s="409">
        <v>1</v>
      </c>
      <c r="D409" s="409">
        <v>1</v>
      </c>
      <c r="E409" s="409"/>
      <c r="F409" s="417" t="s">
        <v>253</v>
      </c>
      <c r="G409" s="40">
        <v>0</v>
      </c>
      <c r="H409" s="40">
        <f>+H410</f>
        <v>200000</v>
      </c>
      <c r="I409" s="40">
        <v>0</v>
      </c>
      <c r="J409" s="40">
        <f>+J410</f>
        <v>200000</v>
      </c>
      <c r="K409" s="57">
        <v>0.017699115044247787</v>
      </c>
    </row>
    <row r="410" spans="1:11" ht="12.75">
      <c r="A410" s="411">
        <v>2</v>
      </c>
      <c r="B410" s="412">
        <v>6</v>
      </c>
      <c r="C410" s="412">
        <v>1</v>
      </c>
      <c r="D410" s="412">
        <v>1</v>
      </c>
      <c r="E410" s="412" t="s">
        <v>305</v>
      </c>
      <c r="F410" s="416" t="s">
        <v>253</v>
      </c>
      <c r="G410" s="39"/>
      <c r="H410" s="39">
        <v>200000</v>
      </c>
      <c r="I410" s="39"/>
      <c r="J410" s="39">
        <v>200000</v>
      </c>
      <c r="K410" s="49">
        <v>0.017699115044247787</v>
      </c>
    </row>
    <row r="411" spans="1:11" ht="12.75">
      <c r="A411" s="408">
        <v>2</v>
      </c>
      <c r="B411" s="409">
        <v>6</v>
      </c>
      <c r="C411" s="409">
        <v>1</v>
      </c>
      <c r="D411" s="409">
        <v>2</v>
      </c>
      <c r="E411" s="409"/>
      <c r="F411" s="417" t="s">
        <v>442</v>
      </c>
      <c r="G411" s="40">
        <v>0</v>
      </c>
      <c r="H411" s="40">
        <f>+H412</f>
        <v>200000</v>
      </c>
      <c r="I411" s="40">
        <f>+I412</f>
        <v>0</v>
      </c>
      <c r="J411" s="40">
        <f>+J412</f>
        <v>200000</v>
      </c>
      <c r="K411" s="57">
        <v>0</v>
      </c>
    </row>
    <row r="412" spans="1:11" ht="12.75">
      <c r="A412" s="411">
        <v>2</v>
      </c>
      <c r="B412" s="412">
        <v>6</v>
      </c>
      <c r="C412" s="412">
        <v>1</v>
      </c>
      <c r="D412" s="412">
        <v>2</v>
      </c>
      <c r="E412" s="412" t="s">
        <v>305</v>
      </c>
      <c r="F412" s="416" t="s">
        <v>442</v>
      </c>
      <c r="G412" s="39"/>
      <c r="H412" s="39">
        <v>200000</v>
      </c>
      <c r="I412" s="39"/>
      <c r="J412" s="39">
        <v>200000</v>
      </c>
      <c r="K412" s="49">
        <v>0</v>
      </c>
    </row>
    <row r="413" spans="1:11" ht="12.75">
      <c r="A413" s="408">
        <v>2</v>
      </c>
      <c r="B413" s="409">
        <v>6</v>
      </c>
      <c r="C413" s="409">
        <v>1</v>
      </c>
      <c r="D413" s="409">
        <v>3</v>
      </c>
      <c r="E413" s="409"/>
      <c r="F413" s="435" t="s">
        <v>443</v>
      </c>
      <c r="G413" s="40">
        <v>0</v>
      </c>
      <c r="H413" s="40">
        <f>+H414</f>
        <v>500000</v>
      </c>
      <c r="I413" s="40">
        <v>0</v>
      </c>
      <c r="J413" s="40">
        <v>500000</v>
      </c>
      <c r="K413" s="57">
        <v>0.08849557522123894</v>
      </c>
    </row>
    <row r="414" spans="1:11" ht="12.75">
      <c r="A414" s="411">
        <v>2</v>
      </c>
      <c r="B414" s="412">
        <v>6</v>
      </c>
      <c r="C414" s="412">
        <v>1</v>
      </c>
      <c r="D414" s="412">
        <v>3</v>
      </c>
      <c r="E414" s="412" t="s">
        <v>305</v>
      </c>
      <c r="F414" s="416" t="s">
        <v>443</v>
      </c>
      <c r="G414" s="39"/>
      <c r="H414" s="39">
        <v>500000</v>
      </c>
      <c r="I414" s="39"/>
      <c r="J414" s="38">
        <v>500000</v>
      </c>
      <c r="K414" s="49">
        <v>0.08849557522123894</v>
      </c>
    </row>
    <row r="415" spans="1:11" ht="12.75">
      <c r="A415" s="408">
        <v>2</v>
      </c>
      <c r="B415" s="409">
        <v>6</v>
      </c>
      <c r="C415" s="409">
        <v>1</v>
      </c>
      <c r="D415" s="409">
        <v>4</v>
      </c>
      <c r="E415" s="409"/>
      <c r="F415" s="417" t="s">
        <v>444</v>
      </c>
      <c r="G415" s="40">
        <v>0</v>
      </c>
      <c r="H415" s="40">
        <f>+H416</f>
        <v>100000</v>
      </c>
      <c r="I415" s="40">
        <v>0</v>
      </c>
      <c r="J415" s="40">
        <f>+J416</f>
        <v>100000</v>
      </c>
      <c r="K415" s="57">
        <v>0.004424778761061947</v>
      </c>
    </row>
    <row r="416" spans="1:11" ht="12.75">
      <c r="A416" s="411">
        <v>2</v>
      </c>
      <c r="B416" s="412">
        <v>6</v>
      </c>
      <c r="C416" s="412">
        <v>1</v>
      </c>
      <c r="D416" s="412">
        <v>4</v>
      </c>
      <c r="E416" s="412" t="s">
        <v>305</v>
      </c>
      <c r="F416" s="416" t="s">
        <v>444</v>
      </c>
      <c r="G416" s="39"/>
      <c r="H416" s="39">
        <v>100000</v>
      </c>
      <c r="I416" s="39"/>
      <c r="J416" s="39">
        <v>100000</v>
      </c>
      <c r="K416" s="49">
        <v>0.004424778761061947</v>
      </c>
    </row>
    <row r="417" spans="1:11" ht="12.75">
      <c r="A417" s="408">
        <v>2</v>
      </c>
      <c r="B417" s="409">
        <v>6</v>
      </c>
      <c r="C417" s="409">
        <v>1</v>
      </c>
      <c r="D417" s="409">
        <v>9</v>
      </c>
      <c r="E417" s="409"/>
      <c r="F417" s="417" t="s">
        <v>254</v>
      </c>
      <c r="G417" s="40">
        <v>0</v>
      </c>
      <c r="H417" s="40">
        <f>+H418</f>
        <v>200000</v>
      </c>
      <c r="I417" s="40">
        <v>0</v>
      </c>
      <c r="J417" s="40">
        <f>+J418</f>
        <v>200000</v>
      </c>
      <c r="K417" s="57">
        <v>0.005309734513274336</v>
      </c>
    </row>
    <row r="418" spans="1:11" ht="12.75">
      <c r="A418" s="411">
        <v>2</v>
      </c>
      <c r="B418" s="412">
        <v>6</v>
      </c>
      <c r="C418" s="412">
        <v>1</v>
      </c>
      <c r="D418" s="412">
        <v>9</v>
      </c>
      <c r="E418" s="412" t="s">
        <v>305</v>
      </c>
      <c r="F418" s="416" t="s">
        <v>254</v>
      </c>
      <c r="G418" s="39"/>
      <c r="H418" s="39">
        <v>200000</v>
      </c>
      <c r="I418" s="39"/>
      <c r="J418" s="39">
        <v>200000</v>
      </c>
      <c r="K418" s="49">
        <v>0.005309734513274336</v>
      </c>
    </row>
    <row r="419" spans="1:11" ht="12.75">
      <c r="A419" s="405">
        <v>2</v>
      </c>
      <c r="B419" s="406">
        <v>6</v>
      </c>
      <c r="C419" s="406">
        <v>2</v>
      </c>
      <c r="D419" s="406"/>
      <c r="E419" s="406"/>
      <c r="F419" s="407" t="s">
        <v>255</v>
      </c>
      <c r="G419" s="45">
        <v>0</v>
      </c>
      <c r="H419" s="45">
        <f aca="true" t="shared" si="0" ref="H419:J420">+H420</f>
        <v>300000</v>
      </c>
      <c r="I419" s="45">
        <f t="shared" si="0"/>
        <v>0</v>
      </c>
      <c r="J419" s="45">
        <f t="shared" si="0"/>
        <v>300000</v>
      </c>
      <c r="K419" s="55">
        <v>0</v>
      </c>
    </row>
    <row r="420" spans="1:11" ht="12.75">
      <c r="A420" s="408">
        <v>2</v>
      </c>
      <c r="B420" s="409">
        <v>6</v>
      </c>
      <c r="C420" s="409">
        <v>2</v>
      </c>
      <c r="D420" s="409">
        <v>1</v>
      </c>
      <c r="E420" s="409"/>
      <c r="F420" s="417" t="s">
        <v>445</v>
      </c>
      <c r="G420" s="40">
        <v>0</v>
      </c>
      <c r="H420" s="40">
        <f t="shared" si="0"/>
        <v>300000</v>
      </c>
      <c r="I420" s="40">
        <f t="shared" si="0"/>
        <v>0</v>
      </c>
      <c r="J420" s="40">
        <f t="shared" si="0"/>
        <v>300000</v>
      </c>
      <c r="K420" s="57">
        <v>0</v>
      </c>
    </row>
    <row r="421" spans="1:11" ht="12.75">
      <c r="A421" s="418">
        <v>2</v>
      </c>
      <c r="B421" s="412">
        <v>6</v>
      </c>
      <c r="C421" s="412">
        <v>2</v>
      </c>
      <c r="D421" s="412">
        <v>1</v>
      </c>
      <c r="E421" s="412" t="s">
        <v>305</v>
      </c>
      <c r="F421" s="416" t="s">
        <v>445</v>
      </c>
      <c r="G421" s="39"/>
      <c r="H421" s="39">
        <v>300000</v>
      </c>
      <c r="I421" s="39"/>
      <c r="J421" s="39">
        <v>300000</v>
      </c>
      <c r="K421" s="49">
        <v>0</v>
      </c>
    </row>
    <row r="422" spans="1:11" ht="12.75">
      <c r="A422" s="423">
        <v>2</v>
      </c>
      <c r="B422" s="409">
        <v>6</v>
      </c>
      <c r="C422" s="409">
        <v>2</v>
      </c>
      <c r="D422" s="409">
        <v>2</v>
      </c>
      <c r="E422" s="409"/>
      <c r="F422" s="435" t="s">
        <v>256</v>
      </c>
      <c r="G422" s="43">
        <v>0</v>
      </c>
      <c r="H422" s="43">
        <v>0</v>
      </c>
      <c r="I422" s="43">
        <v>0</v>
      </c>
      <c r="J422" s="43">
        <v>0</v>
      </c>
      <c r="K422" s="56">
        <v>0</v>
      </c>
    </row>
    <row r="423" spans="1:11" ht="12.75">
      <c r="A423" s="418">
        <v>2</v>
      </c>
      <c r="B423" s="412">
        <v>6</v>
      </c>
      <c r="C423" s="412">
        <v>2</v>
      </c>
      <c r="D423" s="412">
        <v>2</v>
      </c>
      <c r="E423" s="412" t="s">
        <v>305</v>
      </c>
      <c r="F423" s="416" t="s">
        <v>256</v>
      </c>
      <c r="G423" s="39"/>
      <c r="H423" s="39"/>
      <c r="I423" s="39"/>
      <c r="J423" s="38">
        <v>0</v>
      </c>
      <c r="K423" s="49">
        <v>0</v>
      </c>
    </row>
    <row r="424" spans="1:11" ht="12.75">
      <c r="A424" s="408">
        <v>2</v>
      </c>
      <c r="B424" s="409">
        <v>6</v>
      </c>
      <c r="C424" s="409">
        <v>2</v>
      </c>
      <c r="D424" s="409">
        <v>3</v>
      </c>
      <c r="E424" s="409"/>
      <c r="F424" s="417" t="s">
        <v>257</v>
      </c>
      <c r="G424" s="40">
        <v>0</v>
      </c>
      <c r="H424" s="40">
        <v>0</v>
      </c>
      <c r="I424" s="40">
        <v>0</v>
      </c>
      <c r="J424" s="40">
        <v>0</v>
      </c>
      <c r="K424" s="57">
        <v>0</v>
      </c>
    </row>
    <row r="425" spans="1:11" ht="12.75">
      <c r="A425" s="418">
        <v>2</v>
      </c>
      <c r="B425" s="412">
        <v>6</v>
      </c>
      <c r="C425" s="412">
        <v>2</v>
      </c>
      <c r="D425" s="412">
        <v>3</v>
      </c>
      <c r="E425" s="412" t="s">
        <v>305</v>
      </c>
      <c r="F425" s="416" t="s">
        <v>257</v>
      </c>
      <c r="G425" s="39"/>
      <c r="H425" s="39"/>
      <c r="I425" s="39"/>
      <c r="J425" s="38">
        <v>0</v>
      </c>
      <c r="K425" s="49">
        <v>0</v>
      </c>
    </row>
    <row r="426" spans="1:11" ht="12.75">
      <c r="A426" s="408">
        <v>2</v>
      </c>
      <c r="B426" s="409">
        <v>6</v>
      </c>
      <c r="C426" s="409">
        <v>2</v>
      </c>
      <c r="D426" s="409">
        <v>4</v>
      </c>
      <c r="E426" s="409"/>
      <c r="F426" s="417" t="s">
        <v>258</v>
      </c>
      <c r="G426" s="40">
        <v>0</v>
      </c>
      <c r="H426" s="40">
        <v>0</v>
      </c>
      <c r="I426" s="40">
        <v>0</v>
      </c>
      <c r="J426" s="40">
        <v>0</v>
      </c>
      <c r="K426" s="57">
        <v>0</v>
      </c>
    </row>
    <row r="427" spans="1:11" ht="12.75">
      <c r="A427" s="418">
        <v>2</v>
      </c>
      <c r="B427" s="412">
        <v>6</v>
      </c>
      <c r="C427" s="412">
        <v>2</v>
      </c>
      <c r="D427" s="412">
        <v>4</v>
      </c>
      <c r="E427" s="412" t="s">
        <v>305</v>
      </c>
      <c r="F427" s="416" t="s">
        <v>258</v>
      </c>
      <c r="G427" s="39"/>
      <c r="H427" s="39"/>
      <c r="I427" s="39"/>
      <c r="J427" s="38">
        <v>0</v>
      </c>
      <c r="K427" s="49">
        <v>0</v>
      </c>
    </row>
    <row r="428" spans="1:11" ht="12.75">
      <c r="A428" s="405">
        <v>2</v>
      </c>
      <c r="B428" s="406">
        <v>6</v>
      </c>
      <c r="C428" s="406">
        <v>3</v>
      </c>
      <c r="D428" s="406"/>
      <c r="E428" s="406"/>
      <c r="F428" s="407" t="s">
        <v>259</v>
      </c>
      <c r="G428" s="45">
        <v>0</v>
      </c>
      <c r="H428" s="45">
        <f>+H429+H431+H433+H435</f>
        <v>12000000</v>
      </c>
      <c r="I428" s="45">
        <f>+I429+I431+I433+I435</f>
        <v>0</v>
      </c>
      <c r="J428" s="45">
        <f>+J429+J431+J433+J435</f>
        <v>12000000</v>
      </c>
      <c r="K428" s="55">
        <v>2.124070796460177</v>
      </c>
    </row>
    <row r="429" spans="1:11" ht="12.75">
      <c r="A429" s="423">
        <v>2</v>
      </c>
      <c r="B429" s="409">
        <v>6</v>
      </c>
      <c r="C429" s="409">
        <v>3</v>
      </c>
      <c r="D429" s="409">
        <v>1</v>
      </c>
      <c r="E429" s="409"/>
      <c r="F429" s="435" t="s">
        <v>260</v>
      </c>
      <c r="G429" s="40">
        <v>0</v>
      </c>
      <c r="H429" s="40">
        <f>+H430</f>
        <v>10000000</v>
      </c>
      <c r="I429" s="40">
        <v>0</v>
      </c>
      <c r="J429" s="40">
        <v>10000000</v>
      </c>
      <c r="K429" s="57">
        <v>1.7699115044247788</v>
      </c>
    </row>
    <row r="430" spans="1:11" ht="12.75">
      <c r="A430" s="411">
        <v>2</v>
      </c>
      <c r="B430" s="412">
        <v>6</v>
      </c>
      <c r="C430" s="412">
        <v>3</v>
      </c>
      <c r="D430" s="412">
        <v>1</v>
      </c>
      <c r="E430" s="412" t="s">
        <v>305</v>
      </c>
      <c r="F430" s="413" t="s">
        <v>260</v>
      </c>
      <c r="G430" s="39"/>
      <c r="H430" s="39">
        <v>10000000</v>
      </c>
      <c r="I430" s="39"/>
      <c r="J430" s="39">
        <v>10000000</v>
      </c>
      <c r="K430" s="49">
        <v>1.7699115044247788</v>
      </c>
    </row>
    <row r="431" spans="1:11" ht="12.75">
      <c r="A431" s="408">
        <v>2</v>
      </c>
      <c r="B431" s="409">
        <v>6</v>
      </c>
      <c r="C431" s="409">
        <v>3</v>
      </c>
      <c r="D431" s="409">
        <v>2</v>
      </c>
      <c r="E431" s="409"/>
      <c r="F431" s="417" t="s">
        <v>261</v>
      </c>
      <c r="G431" s="40">
        <v>0</v>
      </c>
      <c r="H431" s="40">
        <f>+H432</f>
        <v>2000000</v>
      </c>
      <c r="I431" s="40">
        <f>+I432</f>
        <v>0</v>
      </c>
      <c r="J431" s="40">
        <f>+J432</f>
        <v>2000000</v>
      </c>
      <c r="K431" s="57">
        <v>0.35415929203539825</v>
      </c>
    </row>
    <row r="432" spans="1:11" ht="12.75">
      <c r="A432" s="418">
        <v>2</v>
      </c>
      <c r="B432" s="412">
        <v>6</v>
      </c>
      <c r="C432" s="412">
        <v>3</v>
      </c>
      <c r="D432" s="412">
        <v>2</v>
      </c>
      <c r="E432" s="412" t="s">
        <v>305</v>
      </c>
      <c r="F432" s="416" t="s">
        <v>261</v>
      </c>
      <c r="G432" s="39"/>
      <c r="H432" s="39">
        <v>2000000</v>
      </c>
      <c r="I432" s="39"/>
      <c r="J432" s="39">
        <v>2000000</v>
      </c>
      <c r="K432" s="49">
        <v>0.35415929203539825</v>
      </c>
    </row>
    <row r="433" spans="1:11" ht="12.75">
      <c r="A433" s="408">
        <v>2</v>
      </c>
      <c r="B433" s="409">
        <v>6</v>
      </c>
      <c r="C433" s="409">
        <v>3</v>
      </c>
      <c r="D433" s="409">
        <v>3</v>
      </c>
      <c r="E433" s="409"/>
      <c r="F433" s="417" t="s">
        <v>262</v>
      </c>
      <c r="G433" s="40">
        <v>0</v>
      </c>
      <c r="H433" s="40">
        <v>0</v>
      </c>
      <c r="I433" s="40">
        <v>0</v>
      </c>
      <c r="J433" s="40">
        <v>0</v>
      </c>
      <c r="K433" s="57">
        <v>0</v>
      </c>
    </row>
    <row r="434" spans="1:11" ht="12.75">
      <c r="A434" s="418">
        <v>2</v>
      </c>
      <c r="B434" s="412">
        <v>6</v>
      </c>
      <c r="C434" s="412">
        <v>3</v>
      </c>
      <c r="D434" s="412">
        <v>3</v>
      </c>
      <c r="E434" s="412" t="s">
        <v>305</v>
      </c>
      <c r="F434" s="416" t="s">
        <v>262</v>
      </c>
      <c r="G434" s="39"/>
      <c r="H434" s="39"/>
      <c r="I434" s="39"/>
      <c r="J434" s="38">
        <v>0</v>
      </c>
      <c r="K434" s="49">
        <v>0</v>
      </c>
    </row>
    <row r="435" spans="1:11" ht="12.75">
      <c r="A435" s="408">
        <v>2</v>
      </c>
      <c r="B435" s="409">
        <v>6</v>
      </c>
      <c r="C435" s="409">
        <v>3</v>
      </c>
      <c r="D435" s="409">
        <v>4</v>
      </c>
      <c r="E435" s="409"/>
      <c r="F435" s="417" t="s">
        <v>263</v>
      </c>
      <c r="G435" s="40">
        <v>0</v>
      </c>
      <c r="H435" s="40">
        <v>0</v>
      </c>
      <c r="I435" s="40">
        <v>0</v>
      </c>
      <c r="J435" s="40">
        <v>0</v>
      </c>
      <c r="K435" s="57">
        <v>0</v>
      </c>
    </row>
    <row r="436" spans="1:11" ht="12.75">
      <c r="A436" s="418">
        <v>2</v>
      </c>
      <c r="B436" s="412">
        <v>6</v>
      </c>
      <c r="C436" s="412">
        <v>3</v>
      </c>
      <c r="D436" s="412">
        <v>4</v>
      </c>
      <c r="E436" s="412" t="s">
        <v>305</v>
      </c>
      <c r="F436" s="416" t="s">
        <v>263</v>
      </c>
      <c r="G436" s="39"/>
      <c r="H436" s="39"/>
      <c r="I436" s="39"/>
      <c r="J436" s="38">
        <v>0</v>
      </c>
      <c r="K436" s="49">
        <v>0</v>
      </c>
    </row>
    <row r="437" spans="1:11" ht="12.75">
      <c r="A437" s="405">
        <v>2</v>
      </c>
      <c r="B437" s="406">
        <v>6</v>
      </c>
      <c r="C437" s="406">
        <v>4</v>
      </c>
      <c r="D437" s="406"/>
      <c r="E437" s="406"/>
      <c r="F437" s="407" t="s">
        <v>264</v>
      </c>
      <c r="G437" s="45">
        <v>0</v>
      </c>
      <c r="H437" s="45">
        <f>+H438+H440+H442</f>
        <v>2000000</v>
      </c>
      <c r="I437" s="45">
        <f>+I438+I440+I442</f>
        <v>0</v>
      </c>
      <c r="J437" s="45">
        <f>+J438+J440+J442</f>
        <v>2000000</v>
      </c>
      <c r="K437" s="55">
        <v>0.3185840707964602</v>
      </c>
    </row>
    <row r="438" spans="1:11" ht="12.75">
      <c r="A438" s="408">
        <v>2</v>
      </c>
      <c r="B438" s="409">
        <v>6</v>
      </c>
      <c r="C438" s="409">
        <v>4</v>
      </c>
      <c r="D438" s="409">
        <v>1</v>
      </c>
      <c r="E438" s="409"/>
      <c r="F438" s="417" t="s">
        <v>265</v>
      </c>
      <c r="G438" s="40">
        <v>0</v>
      </c>
      <c r="H438" s="40">
        <f>+H439</f>
        <v>2000000</v>
      </c>
      <c r="I438" s="40">
        <v>0</v>
      </c>
      <c r="J438" s="40">
        <f>+J439</f>
        <v>2000000</v>
      </c>
      <c r="K438" s="57">
        <v>0.3185840707964602</v>
      </c>
    </row>
    <row r="439" spans="1:11" ht="12.75">
      <c r="A439" s="418">
        <v>2</v>
      </c>
      <c r="B439" s="412">
        <v>6</v>
      </c>
      <c r="C439" s="412">
        <v>4</v>
      </c>
      <c r="D439" s="412">
        <v>1</v>
      </c>
      <c r="E439" s="412" t="s">
        <v>305</v>
      </c>
      <c r="F439" s="416" t="s">
        <v>265</v>
      </c>
      <c r="G439" s="39"/>
      <c r="H439" s="39">
        <v>2000000</v>
      </c>
      <c r="I439" s="39"/>
      <c r="J439" s="39">
        <v>2000000</v>
      </c>
      <c r="K439" s="49">
        <v>0.3185840707964602</v>
      </c>
    </row>
    <row r="440" spans="1:11" ht="12.75">
      <c r="A440" s="408">
        <v>2</v>
      </c>
      <c r="B440" s="409">
        <v>6</v>
      </c>
      <c r="C440" s="409">
        <v>4</v>
      </c>
      <c r="D440" s="409">
        <v>2</v>
      </c>
      <c r="E440" s="409"/>
      <c r="F440" s="417" t="s">
        <v>266</v>
      </c>
      <c r="G440" s="40">
        <v>0</v>
      </c>
      <c r="H440" s="40">
        <v>0</v>
      </c>
      <c r="I440" s="40">
        <v>0</v>
      </c>
      <c r="J440" s="40">
        <v>0</v>
      </c>
      <c r="K440" s="57">
        <v>0</v>
      </c>
    </row>
    <row r="441" spans="1:11" ht="12.75">
      <c r="A441" s="418">
        <v>2</v>
      </c>
      <c r="B441" s="412">
        <v>6</v>
      </c>
      <c r="C441" s="412">
        <v>4</v>
      </c>
      <c r="D441" s="412">
        <v>2</v>
      </c>
      <c r="E441" s="412" t="s">
        <v>305</v>
      </c>
      <c r="F441" s="416" t="s">
        <v>266</v>
      </c>
      <c r="G441" s="39"/>
      <c r="H441" s="39"/>
      <c r="I441" s="39"/>
      <c r="J441" s="38">
        <v>0</v>
      </c>
      <c r="K441" s="49">
        <v>0</v>
      </c>
    </row>
    <row r="442" spans="1:11" ht="12.75">
      <c r="A442" s="408">
        <v>2</v>
      </c>
      <c r="B442" s="409">
        <v>6</v>
      </c>
      <c r="C442" s="409">
        <v>4</v>
      </c>
      <c r="D442" s="409">
        <v>8</v>
      </c>
      <c r="E442" s="409"/>
      <c r="F442" s="417" t="s">
        <v>267</v>
      </c>
      <c r="G442" s="40">
        <v>0</v>
      </c>
      <c r="H442" s="40">
        <v>0</v>
      </c>
      <c r="I442" s="40">
        <v>0</v>
      </c>
      <c r="J442" s="40">
        <v>0</v>
      </c>
      <c r="K442" s="57">
        <v>0</v>
      </c>
    </row>
    <row r="443" spans="1:11" ht="12.75">
      <c r="A443" s="418">
        <v>2</v>
      </c>
      <c r="B443" s="412">
        <v>6</v>
      </c>
      <c r="C443" s="412">
        <v>4</v>
      </c>
      <c r="D443" s="412">
        <v>8</v>
      </c>
      <c r="E443" s="412" t="s">
        <v>305</v>
      </c>
      <c r="F443" s="416" t="s">
        <v>267</v>
      </c>
      <c r="G443" s="39"/>
      <c r="H443" s="39"/>
      <c r="I443" s="39"/>
      <c r="J443" s="38">
        <v>0</v>
      </c>
      <c r="K443" s="49">
        <v>0</v>
      </c>
    </row>
    <row r="444" spans="1:11" ht="12.75">
      <c r="A444" s="405">
        <v>2</v>
      </c>
      <c r="B444" s="406">
        <v>6</v>
      </c>
      <c r="C444" s="406">
        <v>5</v>
      </c>
      <c r="D444" s="406"/>
      <c r="E444" s="406"/>
      <c r="F444" s="407" t="s">
        <v>268</v>
      </c>
      <c r="G444" s="45">
        <v>0</v>
      </c>
      <c r="H444" s="45">
        <f>+H449+H451+H455+H457</f>
        <v>285000</v>
      </c>
      <c r="I444" s="45">
        <v>0</v>
      </c>
      <c r="J444" s="45">
        <v>285000</v>
      </c>
      <c r="K444" s="55">
        <v>0.050442477876106194</v>
      </c>
    </row>
    <row r="445" spans="1:11" ht="12.75">
      <c r="A445" s="408">
        <v>2</v>
      </c>
      <c r="B445" s="409">
        <v>6</v>
      </c>
      <c r="C445" s="409">
        <v>5</v>
      </c>
      <c r="D445" s="409">
        <v>2</v>
      </c>
      <c r="E445" s="409"/>
      <c r="F445" s="417" t="s">
        <v>269</v>
      </c>
      <c r="G445" s="40">
        <v>0</v>
      </c>
      <c r="H445" s="40">
        <v>0</v>
      </c>
      <c r="I445" s="40">
        <v>0</v>
      </c>
      <c r="J445" s="40">
        <v>0</v>
      </c>
      <c r="K445" s="57">
        <v>0</v>
      </c>
    </row>
    <row r="446" spans="1:11" ht="12.75">
      <c r="A446" s="411">
        <v>2</v>
      </c>
      <c r="B446" s="412">
        <v>6</v>
      </c>
      <c r="C446" s="412">
        <v>5</v>
      </c>
      <c r="D446" s="412">
        <v>2</v>
      </c>
      <c r="E446" s="412" t="s">
        <v>305</v>
      </c>
      <c r="F446" s="416" t="s">
        <v>269</v>
      </c>
      <c r="G446" s="39"/>
      <c r="H446" s="39"/>
      <c r="I446" s="39"/>
      <c r="J446" s="38">
        <v>0</v>
      </c>
      <c r="K446" s="49">
        <v>0</v>
      </c>
    </row>
    <row r="447" spans="1:11" ht="12.75">
      <c r="A447" s="408">
        <v>2</v>
      </c>
      <c r="B447" s="409">
        <v>6</v>
      </c>
      <c r="C447" s="409">
        <v>5</v>
      </c>
      <c r="D447" s="409">
        <v>3</v>
      </c>
      <c r="E447" s="409"/>
      <c r="F447" s="417" t="s">
        <v>270</v>
      </c>
      <c r="G447" s="40">
        <v>0</v>
      </c>
      <c r="H447" s="40">
        <v>0</v>
      </c>
      <c r="I447" s="40">
        <v>0</v>
      </c>
      <c r="J447" s="40">
        <v>0</v>
      </c>
      <c r="K447" s="57">
        <v>0</v>
      </c>
    </row>
    <row r="448" spans="1:11" ht="12.75">
      <c r="A448" s="411">
        <v>2</v>
      </c>
      <c r="B448" s="412">
        <v>6</v>
      </c>
      <c r="C448" s="412">
        <v>5</v>
      </c>
      <c r="D448" s="412">
        <v>3</v>
      </c>
      <c r="E448" s="412" t="s">
        <v>305</v>
      </c>
      <c r="F448" s="416" t="s">
        <v>270</v>
      </c>
      <c r="G448" s="39"/>
      <c r="H448" s="39"/>
      <c r="I448" s="39"/>
      <c r="J448" s="38">
        <v>0</v>
      </c>
      <c r="K448" s="49">
        <v>0</v>
      </c>
    </row>
    <row r="449" spans="1:11" ht="12.75">
      <c r="A449" s="408">
        <v>2</v>
      </c>
      <c r="B449" s="409">
        <v>6</v>
      </c>
      <c r="C449" s="409">
        <v>5</v>
      </c>
      <c r="D449" s="409">
        <v>4</v>
      </c>
      <c r="E449" s="409"/>
      <c r="F449" s="417" t="s">
        <v>271</v>
      </c>
      <c r="G449" s="40">
        <v>0</v>
      </c>
      <c r="H449" s="40">
        <f>+H450</f>
        <v>100000</v>
      </c>
      <c r="I449" s="40">
        <v>0</v>
      </c>
      <c r="J449" s="40">
        <v>100000</v>
      </c>
      <c r="K449" s="57">
        <v>0.017699115044247787</v>
      </c>
    </row>
    <row r="450" spans="1:11" ht="12.75">
      <c r="A450" s="411">
        <v>2</v>
      </c>
      <c r="B450" s="412">
        <v>6</v>
      </c>
      <c r="C450" s="412">
        <v>5</v>
      </c>
      <c r="D450" s="412">
        <v>4</v>
      </c>
      <c r="E450" s="412" t="s">
        <v>305</v>
      </c>
      <c r="F450" s="416" t="s">
        <v>271</v>
      </c>
      <c r="G450" s="39"/>
      <c r="H450" s="39">
        <v>100000</v>
      </c>
      <c r="I450" s="39"/>
      <c r="J450" s="39">
        <v>100000</v>
      </c>
      <c r="K450" s="49">
        <v>0.017699115044247787</v>
      </c>
    </row>
    <row r="451" spans="1:11" ht="12.75">
      <c r="A451" s="408">
        <v>2</v>
      </c>
      <c r="B451" s="409">
        <v>6</v>
      </c>
      <c r="C451" s="409">
        <v>5</v>
      </c>
      <c r="D451" s="409">
        <v>5</v>
      </c>
      <c r="E451" s="409"/>
      <c r="F451" s="417" t="s">
        <v>272</v>
      </c>
      <c r="G451" s="40">
        <v>0</v>
      </c>
      <c r="H451" s="40">
        <f>+H452</f>
        <v>50000</v>
      </c>
      <c r="I451" s="40">
        <v>0</v>
      </c>
      <c r="J451" s="40">
        <v>50000</v>
      </c>
      <c r="K451" s="57">
        <v>0.008849557522123894</v>
      </c>
    </row>
    <row r="452" spans="1:11" ht="12.75">
      <c r="A452" s="411">
        <v>2</v>
      </c>
      <c r="B452" s="412">
        <v>6</v>
      </c>
      <c r="C452" s="412">
        <v>5</v>
      </c>
      <c r="D452" s="412">
        <v>5</v>
      </c>
      <c r="E452" s="412" t="s">
        <v>305</v>
      </c>
      <c r="F452" s="416" t="s">
        <v>272</v>
      </c>
      <c r="G452" s="39"/>
      <c r="H452" s="39">
        <v>50000</v>
      </c>
      <c r="I452" s="39"/>
      <c r="J452" s="39">
        <v>50000</v>
      </c>
      <c r="K452" s="49">
        <v>0.008849557522123894</v>
      </c>
    </row>
    <row r="453" spans="1:11" ht="12.75">
      <c r="A453" s="408">
        <v>2</v>
      </c>
      <c r="B453" s="409">
        <v>6</v>
      </c>
      <c r="C453" s="409">
        <v>5</v>
      </c>
      <c r="D453" s="409">
        <v>6</v>
      </c>
      <c r="E453" s="409"/>
      <c r="F453" s="417" t="s">
        <v>273</v>
      </c>
      <c r="G453" s="40">
        <v>0</v>
      </c>
      <c r="H453" s="40">
        <v>0</v>
      </c>
      <c r="I453" s="40">
        <v>0</v>
      </c>
      <c r="J453" s="40">
        <v>0</v>
      </c>
      <c r="K453" s="57">
        <v>0</v>
      </c>
    </row>
    <row r="454" spans="1:11" ht="12.75">
      <c r="A454" s="411">
        <v>2</v>
      </c>
      <c r="B454" s="412">
        <v>6</v>
      </c>
      <c r="C454" s="412">
        <v>5</v>
      </c>
      <c r="D454" s="412">
        <v>6</v>
      </c>
      <c r="E454" s="412" t="s">
        <v>305</v>
      </c>
      <c r="F454" s="416" t="s">
        <v>273</v>
      </c>
      <c r="G454" s="39"/>
      <c r="H454" s="39"/>
      <c r="I454" s="39"/>
      <c r="J454" s="38">
        <v>0</v>
      </c>
      <c r="K454" s="49">
        <v>0</v>
      </c>
    </row>
    <row r="455" spans="1:11" ht="12.75">
      <c r="A455" s="408">
        <v>2</v>
      </c>
      <c r="B455" s="409">
        <v>6</v>
      </c>
      <c r="C455" s="409">
        <v>5</v>
      </c>
      <c r="D455" s="409">
        <v>7</v>
      </c>
      <c r="E455" s="409"/>
      <c r="F455" s="417" t="s">
        <v>274</v>
      </c>
      <c r="G455" s="40">
        <v>0</v>
      </c>
      <c r="H455" s="40">
        <f>+H456</f>
        <v>100000</v>
      </c>
      <c r="I455" s="40">
        <v>0</v>
      </c>
      <c r="J455" s="40">
        <v>100000</v>
      </c>
      <c r="K455" s="57">
        <v>0.017699115044247787</v>
      </c>
    </row>
    <row r="456" spans="1:11" ht="12.75">
      <c r="A456" s="411">
        <v>2</v>
      </c>
      <c r="B456" s="412">
        <v>6</v>
      </c>
      <c r="C456" s="412">
        <v>5</v>
      </c>
      <c r="D456" s="412">
        <v>7</v>
      </c>
      <c r="E456" s="412" t="s">
        <v>305</v>
      </c>
      <c r="F456" s="416" t="s">
        <v>274</v>
      </c>
      <c r="G456" s="39"/>
      <c r="H456" s="39">
        <v>100000</v>
      </c>
      <c r="I456" s="39"/>
      <c r="J456" s="39">
        <v>100000</v>
      </c>
      <c r="K456" s="49">
        <v>0.017699115044247787</v>
      </c>
    </row>
    <row r="457" spans="1:11" ht="12.75">
      <c r="A457" s="408">
        <v>2</v>
      </c>
      <c r="B457" s="409">
        <v>6</v>
      </c>
      <c r="C457" s="409">
        <v>5</v>
      </c>
      <c r="D457" s="409">
        <v>8</v>
      </c>
      <c r="E457" s="409"/>
      <c r="F457" s="417" t="s">
        <v>275</v>
      </c>
      <c r="G457" s="40">
        <v>0</v>
      </c>
      <c r="H457" s="40">
        <f>+H458</f>
        <v>35000</v>
      </c>
      <c r="I457" s="40">
        <v>0</v>
      </c>
      <c r="J457" s="40">
        <v>35000</v>
      </c>
      <c r="K457" s="57">
        <v>0.006194690265486726</v>
      </c>
    </row>
    <row r="458" spans="1:11" ht="12.75">
      <c r="A458" s="411">
        <v>2</v>
      </c>
      <c r="B458" s="412">
        <v>6</v>
      </c>
      <c r="C458" s="412">
        <v>5</v>
      </c>
      <c r="D458" s="412">
        <v>8</v>
      </c>
      <c r="E458" s="412" t="s">
        <v>305</v>
      </c>
      <c r="F458" s="416" t="s">
        <v>275</v>
      </c>
      <c r="G458" s="39"/>
      <c r="H458" s="39">
        <v>35000</v>
      </c>
      <c r="I458" s="39"/>
      <c r="J458" s="39">
        <v>35000</v>
      </c>
      <c r="K458" s="49">
        <v>0.006194690265486726</v>
      </c>
    </row>
    <row r="459" spans="1:11" ht="12.75">
      <c r="A459" s="405">
        <v>2</v>
      </c>
      <c r="B459" s="406">
        <v>6</v>
      </c>
      <c r="C459" s="406">
        <v>6</v>
      </c>
      <c r="D459" s="406"/>
      <c r="E459" s="406"/>
      <c r="F459" s="407" t="s">
        <v>446</v>
      </c>
      <c r="G459" s="45">
        <v>0</v>
      </c>
      <c r="H459" s="45">
        <v>0</v>
      </c>
      <c r="I459" s="45">
        <v>0</v>
      </c>
      <c r="J459" s="45">
        <v>0</v>
      </c>
      <c r="K459" s="55">
        <v>0</v>
      </c>
    </row>
    <row r="460" spans="1:11" ht="12.75">
      <c r="A460" s="408">
        <v>2</v>
      </c>
      <c r="B460" s="409">
        <v>6</v>
      </c>
      <c r="C460" s="409">
        <v>6</v>
      </c>
      <c r="D460" s="409">
        <v>1</v>
      </c>
      <c r="E460" s="409"/>
      <c r="F460" s="435" t="s">
        <v>447</v>
      </c>
      <c r="G460" s="43">
        <v>0</v>
      </c>
      <c r="H460" s="43">
        <v>0</v>
      </c>
      <c r="I460" s="43">
        <v>0</v>
      </c>
      <c r="J460" s="43">
        <v>0</v>
      </c>
      <c r="K460" s="56">
        <v>0</v>
      </c>
    </row>
    <row r="461" spans="1:11" ht="12.75">
      <c r="A461" s="411">
        <v>2</v>
      </c>
      <c r="B461" s="412">
        <v>6</v>
      </c>
      <c r="C461" s="412">
        <v>6</v>
      </c>
      <c r="D461" s="412">
        <v>1</v>
      </c>
      <c r="E461" s="412" t="s">
        <v>305</v>
      </c>
      <c r="F461" s="416" t="s">
        <v>447</v>
      </c>
      <c r="G461" s="39"/>
      <c r="H461" s="39"/>
      <c r="I461" s="39"/>
      <c r="J461" s="38">
        <v>0</v>
      </c>
      <c r="K461" s="49">
        <v>0</v>
      </c>
    </row>
    <row r="462" spans="1:11" ht="12.75">
      <c r="A462" s="408">
        <v>2</v>
      </c>
      <c r="B462" s="409">
        <v>6</v>
      </c>
      <c r="C462" s="409">
        <v>6</v>
      </c>
      <c r="D462" s="409">
        <v>2</v>
      </c>
      <c r="E462" s="409"/>
      <c r="F462" s="435" t="s">
        <v>448</v>
      </c>
      <c r="G462" s="40">
        <v>0</v>
      </c>
      <c r="H462" s="40">
        <v>0</v>
      </c>
      <c r="I462" s="40">
        <v>0</v>
      </c>
      <c r="J462" s="40">
        <v>0</v>
      </c>
      <c r="K462" s="57">
        <v>0</v>
      </c>
    </row>
    <row r="463" spans="1:11" ht="12.75">
      <c r="A463" s="411">
        <v>2</v>
      </c>
      <c r="B463" s="412">
        <v>6</v>
      </c>
      <c r="C463" s="412">
        <v>6</v>
      </c>
      <c r="D463" s="412">
        <v>2</v>
      </c>
      <c r="E463" s="412" t="s">
        <v>305</v>
      </c>
      <c r="F463" s="416" t="s">
        <v>448</v>
      </c>
      <c r="G463" s="39"/>
      <c r="H463" s="39"/>
      <c r="I463" s="39"/>
      <c r="J463" s="38">
        <v>0</v>
      </c>
      <c r="K463" s="49">
        <v>0</v>
      </c>
    </row>
    <row r="464" spans="1:11" ht="12.75">
      <c r="A464" s="405">
        <v>2</v>
      </c>
      <c r="B464" s="406">
        <v>6</v>
      </c>
      <c r="C464" s="406">
        <v>8</v>
      </c>
      <c r="D464" s="406"/>
      <c r="E464" s="406"/>
      <c r="F464" s="407" t="s">
        <v>276</v>
      </c>
      <c r="G464" s="45">
        <v>0</v>
      </c>
      <c r="H464" s="45">
        <v>10000</v>
      </c>
      <c r="I464" s="45">
        <v>0</v>
      </c>
      <c r="J464" s="45">
        <v>10000</v>
      </c>
      <c r="K464" s="55">
        <v>0.0017699115044247787</v>
      </c>
    </row>
    <row r="465" spans="1:11" ht="12.75">
      <c r="A465" s="408">
        <v>2</v>
      </c>
      <c r="B465" s="409">
        <v>6</v>
      </c>
      <c r="C465" s="409">
        <v>8</v>
      </c>
      <c r="D465" s="409">
        <v>1</v>
      </c>
      <c r="E465" s="409"/>
      <c r="F465" s="417" t="s">
        <v>277</v>
      </c>
      <c r="G465" s="40">
        <v>0</v>
      </c>
      <c r="H465" s="40">
        <v>0</v>
      </c>
      <c r="I465" s="40">
        <v>0</v>
      </c>
      <c r="J465" s="40">
        <v>0</v>
      </c>
      <c r="K465" s="57">
        <v>0</v>
      </c>
    </row>
    <row r="466" spans="1:11" ht="12.75">
      <c r="A466" s="411">
        <v>2</v>
      </c>
      <c r="B466" s="412">
        <v>6</v>
      </c>
      <c r="C466" s="412">
        <v>8</v>
      </c>
      <c r="D466" s="412">
        <v>1</v>
      </c>
      <c r="E466" s="412" t="s">
        <v>305</v>
      </c>
      <c r="F466" s="416" t="s">
        <v>277</v>
      </c>
      <c r="G466" s="39"/>
      <c r="H466" s="39"/>
      <c r="I466" s="39"/>
      <c r="J466" s="38">
        <v>0</v>
      </c>
      <c r="K466" s="49">
        <v>0</v>
      </c>
    </row>
    <row r="467" spans="1:11" ht="12.75">
      <c r="A467" s="408">
        <v>2</v>
      </c>
      <c r="B467" s="409">
        <v>6</v>
      </c>
      <c r="C467" s="409">
        <v>8</v>
      </c>
      <c r="D467" s="409">
        <v>3</v>
      </c>
      <c r="E467" s="409"/>
      <c r="F467" s="417" t="s">
        <v>278</v>
      </c>
      <c r="G467" s="40">
        <v>0</v>
      </c>
      <c r="H467" s="40">
        <v>0</v>
      </c>
      <c r="I467" s="40">
        <v>0</v>
      </c>
      <c r="J467" s="40">
        <v>0</v>
      </c>
      <c r="K467" s="57">
        <v>0</v>
      </c>
    </row>
    <row r="468" spans="1:11" ht="12.75">
      <c r="A468" s="418">
        <v>2</v>
      </c>
      <c r="B468" s="412">
        <v>6</v>
      </c>
      <c r="C468" s="412">
        <v>8</v>
      </c>
      <c r="D468" s="412">
        <v>3</v>
      </c>
      <c r="E468" s="412" t="s">
        <v>305</v>
      </c>
      <c r="F468" s="416" t="s">
        <v>279</v>
      </c>
      <c r="G468" s="38"/>
      <c r="H468" s="38"/>
      <c r="I468" s="38"/>
      <c r="J468" s="38">
        <v>0</v>
      </c>
      <c r="K468" s="49">
        <v>0</v>
      </c>
    </row>
    <row r="469" spans="1:11" ht="12.75">
      <c r="A469" s="418">
        <v>2</v>
      </c>
      <c r="B469" s="412">
        <v>6</v>
      </c>
      <c r="C469" s="412">
        <v>8</v>
      </c>
      <c r="D469" s="412">
        <v>3</v>
      </c>
      <c r="E469" s="412" t="s">
        <v>306</v>
      </c>
      <c r="F469" s="416" t="s">
        <v>280</v>
      </c>
      <c r="G469" s="39"/>
      <c r="H469" s="39"/>
      <c r="I469" s="39"/>
      <c r="J469" s="38">
        <v>0</v>
      </c>
      <c r="K469" s="49">
        <v>0</v>
      </c>
    </row>
    <row r="470" spans="1:11" ht="12.75">
      <c r="A470" s="408">
        <v>2</v>
      </c>
      <c r="B470" s="409">
        <v>6</v>
      </c>
      <c r="C470" s="409">
        <v>8</v>
      </c>
      <c r="D470" s="409">
        <v>5</v>
      </c>
      <c r="E470" s="409"/>
      <c r="F470" s="417" t="s">
        <v>281</v>
      </c>
      <c r="G470" s="40">
        <v>0</v>
      </c>
      <c r="H470" s="40">
        <v>0</v>
      </c>
      <c r="I470" s="40">
        <v>0</v>
      </c>
      <c r="J470" s="40">
        <v>0</v>
      </c>
      <c r="K470" s="57">
        <v>0</v>
      </c>
    </row>
    <row r="471" spans="1:11" ht="12.75">
      <c r="A471" s="418">
        <v>2</v>
      </c>
      <c r="B471" s="412">
        <v>6</v>
      </c>
      <c r="C471" s="412">
        <v>8</v>
      </c>
      <c r="D471" s="412">
        <v>5</v>
      </c>
      <c r="E471" s="412" t="s">
        <v>305</v>
      </c>
      <c r="F471" s="416" t="s">
        <v>281</v>
      </c>
      <c r="G471" s="39"/>
      <c r="H471" s="39"/>
      <c r="I471" s="39"/>
      <c r="J471" s="38">
        <v>0</v>
      </c>
      <c r="K471" s="49">
        <v>0</v>
      </c>
    </row>
    <row r="472" spans="1:11" ht="12.75">
      <c r="A472" s="408">
        <v>2</v>
      </c>
      <c r="B472" s="409">
        <v>6</v>
      </c>
      <c r="C472" s="409">
        <v>8</v>
      </c>
      <c r="D472" s="409">
        <v>6</v>
      </c>
      <c r="E472" s="409"/>
      <c r="F472" s="417" t="s">
        <v>282</v>
      </c>
      <c r="G472" s="40">
        <v>0</v>
      </c>
      <c r="H472" s="40">
        <v>0</v>
      </c>
      <c r="I472" s="40">
        <v>0</v>
      </c>
      <c r="J472" s="40">
        <v>0</v>
      </c>
      <c r="K472" s="57">
        <v>0</v>
      </c>
    </row>
    <row r="473" spans="1:11" ht="12.75">
      <c r="A473" s="418">
        <v>2</v>
      </c>
      <c r="B473" s="412">
        <v>6</v>
      </c>
      <c r="C473" s="412">
        <v>8</v>
      </c>
      <c r="D473" s="412">
        <v>6</v>
      </c>
      <c r="E473" s="412" t="s">
        <v>305</v>
      </c>
      <c r="F473" s="416" t="s">
        <v>282</v>
      </c>
      <c r="G473" s="39"/>
      <c r="H473" s="39"/>
      <c r="I473" s="39"/>
      <c r="J473" s="38">
        <v>0</v>
      </c>
      <c r="K473" s="49">
        <v>0</v>
      </c>
    </row>
    <row r="474" spans="1:11" ht="12.75">
      <c r="A474" s="423">
        <v>2</v>
      </c>
      <c r="B474" s="409">
        <v>6</v>
      </c>
      <c r="C474" s="409">
        <v>8</v>
      </c>
      <c r="D474" s="409">
        <v>7</v>
      </c>
      <c r="E474" s="409"/>
      <c r="F474" s="435" t="s">
        <v>283</v>
      </c>
      <c r="G474" s="40">
        <v>0</v>
      </c>
      <c r="H474" s="40">
        <v>0</v>
      </c>
      <c r="I474" s="40">
        <v>0</v>
      </c>
      <c r="J474" s="40">
        <v>0</v>
      </c>
      <c r="K474" s="57">
        <v>0</v>
      </c>
    </row>
    <row r="475" spans="1:11" ht="12.75">
      <c r="A475" s="418">
        <v>2</v>
      </c>
      <c r="B475" s="412">
        <v>6</v>
      </c>
      <c r="C475" s="412">
        <v>8</v>
      </c>
      <c r="D475" s="412">
        <v>7</v>
      </c>
      <c r="E475" s="412" t="s">
        <v>305</v>
      </c>
      <c r="F475" s="416" t="s">
        <v>283</v>
      </c>
      <c r="G475" s="39"/>
      <c r="H475" s="39"/>
      <c r="I475" s="39"/>
      <c r="J475" s="38">
        <v>0</v>
      </c>
      <c r="K475" s="49">
        <v>0</v>
      </c>
    </row>
    <row r="476" spans="1:11" ht="12.75">
      <c r="A476" s="408">
        <v>2</v>
      </c>
      <c r="B476" s="409">
        <v>6</v>
      </c>
      <c r="C476" s="409">
        <v>8</v>
      </c>
      <c r="D476" s="409">
        <v>8</v>
      </c>
      <c r="E476" s="409"/>
      <c r="F476" s="435" t="s">
        <v>284</v>
      </c>
      <c r="G476" s="40">
        <v>0</v>
      </c>
      <c r="H476" s="40">
        <f>+H477</f>
        <v>10000</v>
      </c>
      <c r="I476" s="40">
        <v>0</v>
      </c>
      <c r="J476" s="40">
        <v>10000</v>
      </c>
      <c r="K476" s="57">
        <v>0.0017699115044247787</v>
      </c>
    </row>
    <row r="477" spans="1:11" ht="12.75">
      <c r="A477" s="418">
        <v>2</v>
      </c>
      <c r="B477" s="412">
        <v>6</v>
      </c>
      <c r="C477" s="412">
        <v>8</v>
      </c>
      <c r="D477" s="412">
        <v>8</v>
      </c>
      <c r="E477" s="412" t="s">
        <v>305</v>
      </c>
      <c r="F477" s="416" t="s">
        <v>285</v>
      </c>
      <c r="G477" s="38"/>
      <c r="H477" s="38">
        <v>10000</v>
      </c>
      <c r="I477" s="38"/>
      <c r="J477" s="38">
        <v>10000</v>
      </c>
      <c r="K477" s="49">
        <v>0.0017699115044247787</v>
      </c>
    </row>
    <row r="478" spans="1:11" ht="12.75">
      <c r="A478" s="418">
        <v>2</v>
      </c>
      <c r="B478" s="412">
        <v>6</v>
      </c>
      <c r="C478" s="412">
        <v>8</v>
      </c>
      <c r="D478" s="412">
        <v>8</v>
      </c>
      <c r="E478" s="412" t="s">
        <v>306</v>
      </c>
      <c r="F478" s="416" t="s">
        <v>286</v>
      </c>
      <c r="G478" s="38"/>
      <c r="H478" s="38"/>
      <c r="I478" s="38"/>
      <c r="J478" s="38">
        <v>0</v>
      </c>
      <c r="K478" s="49">
        <v>0</v>
      </c>
    </row>
    <row r="479" spans="1:11" ht="12.75">
      <c r="A479" s="418">
        <v>2</v>
      </c>
      <c r="B479" s="412">
        <v>6</v>
      </c>
      <c r="C479" s="412">
        <v>8</v>
      </c>
      <c r="D479" s="412">
        <v>8</v>
      </c>
      <c r="E479" s="412" t="s">
        <v>307</v>
      </c>
      <c r="F479" s="416" t="s">
        <v>287</v>
      </c>
      <c r="G479" s="38"/>
      <c r="H479" s="38"/>
      <c r="I479" s="38"/>
      <c r="J479" s="38">
        <v>0</v>
      </c>
      <c r="K479" s="49">
        <v>0</v>
      </c>
    </row>
    <row r="480" spans="1:11" ht="12.75">
      <c r="A480" s="418">
        <v>2</v>
      </c>
      <c r="B480" s="412">
        <v>6</v>
      </c>
      <c r="C480" s="412">
        <v>8</v>
      </c>
      <c r="D480" s="412">
        <v>8</v>
      </c>
      <c r="E480" s="412" t="s">
        <v>308</v>
      </c>
      <c r="F480" s="416" t="s">
        <v>288</v>
      </c>
      <c r="G480" s="39"/>
      <c r="H480" s="39"/>
      <c r="I480" s="39"/>
      <c r="J480" s="38">
        <v>0</v>
      </c>
      <c r="K480" s="49">
        <v>0</v>
      </c>
    </row>
    <row r="481" spans="1:11" ht="12.75">
      <c r="A481" s="408">
        <v>2</v>
      </c>
      <c r="B481" s="409">
        <v>6</v>
      </c>
      <c r="C481" s="409">
        <v>8</v>
      </c>
      <c r="D481" s="409">
        <v>9</v>
      </c>
      <c r="E481" s="409"/>
      <c r="F481" s="435" t="s">
        <v>289</v>
      </c>
      <c r="G481" s="40">
        <v>0</v>
      </c>
      <c r="H481" s="40">
        <v>0</v>
      </c>
      <c r="I481" s="40">
        <v>0</v>
      </c>
      <c r="J481" s="40">
        <v>0</v>
      </c>
      <c r="K481" s="57">
        <v>0</v>
      </c>
    </row>
    <row r="482" spans="1:11" ht="12.75">
      <c r="A482" s="418">
        <v>2</v>
      </c>
      <c r="B482" s="412">
        <v>6</v>
      </c>
      <c r="C482" s="412">
        <v>8</v>
      </c>
      <c r="D482" s="412">
        <v>9</v>
      </c>
      <c r="E482" s="412" t="s">
        <v>305</v>
      </c>
      <c r="F482" s="416" t="s">
        <v>289</v>
      </c>
      <c r="G482" s="39"/>
      <c r="H482" s="39"/>
      <c r="I482" s="39"/>
      <c r="J482" s="38">
        <v>0</v>
      </c>
      <c r="K482" s="49">
        <v>0</v>
      </c>
    </row>
    <row r="483" spans="1:11" ht="12.75">
      <c r="A483" s="405">
        <v>2</v>
      </c>
      <c r="B483" s="406">
        <v>6</v>
      </c>
      <c r="C483" s="406">
        <v>9</v>
      </c>
      <c r="D483" s="406"/>
      <c r="E483" s="406"/>
      <c r="F483" s="407" t="s">
        <v>449</v>
      </c>
      <c r="G483" s="45">
        <v>0</v>
      </c>
      <c r="H483" s="45">
        <v>0</v>
      </c>
      <c r="I483" s="45">
        <v>0</v>
      </c>
      <c r="J483" s="45">
        <v>0</v>
      </c>
      <c r="K483" s="55">
        <v>0</v>
      </c>
    </row>
    <row r="484" spans="1:11" ht="12.75">
      <c r="A484" s="423">
        <v>2</v>
      </c>
      <c r="B484" s="409">
        <v>6</v>
      </c>
      <c r="C484" s="409">
        <v>9</v>
      </c>
      <c r="D484" s="409">
        <v>1</v>
      </c>
      <c r="E484" s="409"/>
      <c r="F484" s="435" t="s">
        <v>450</v>
      </c>
      <c r="G484" s="43">
        <v>0</v>
      </c>
      <c r="H484" s="43">
        <v>0</v>
      </c>
      <c r="I484" s="43">
        <v>0</v>
      </c>
      <c r="J484" s="43">
        <v>0</v>
      </c>
      <c r="K484" s="56">
        <v>0</v>
      </c>
    </row>
    <row r="485" spans="1:11" ht="12.75">
      <c r="A485" s="418">
        <v>2</v>
      </c>
      <c r="B485" s="412">
        <v>6</v>
      </c>
      <c r="C485" s="412">
        <v>9</v>
      </c>
      <c r="D485" s="412">
        <v>1</v>
      </c>
      <c r="E485" s="412" t="s">
        <v>305</v>
      </c>
      <c r="F485" s="416" t="s">
        <v>450</v>
      </c>
      <c r="G485" s="39"/>
      <c r="H485" s="39"/>
      <c r="I485" s="39"/>
      <c r="J485" s="38">
        <v>0</v>
      </c>
      <c r="K485" s="49">
        <v>0</v>
      </c>
    </row>
    <row r="486" spans="1:11" ht="12.75">
      <c r="A486" s="423">
        <v>2</v>
      </c>
      <c r="B486" s="409">
        <v>6</v>
      </c>
      <c r="C486" s="409">
        <v>9</v>
      </c>
      <c r="D486" s="409">
        <v>2</v>
      </c>
      <c r="E486" s="409"/>
      <c r="F486" s="435" t="s">
        <v>451</v>
      </c>
      <c r="G486" s="43">
        <v>0</v>
      </c>
      <c r="H486" s="43">
        <v>0</v>
      </c>
      <c r="I486" s="43">
        <v>0</v>
      </c>
      <c r="J486" s="43">
        <v>0</v>
      </c>
      <c r="K486" s="56">
        <v>0</v>
      </c>
    </row>
    <row r="487" spans="1:11" ht="12.75">
      <c r="A487" s="418">
        <v>2</v>
      </c>
      <c r="B487" s="412">
        <v>6</v>
      </c>
      <c r="C487" s="412">
        <v>9</v>
      </c>
      <c r="D487" s="412">
        <v>2</v>
      </c>
      <c r="E487" s="412" t="s">
        <v>305</v>
      </c>
      <c r="F487" s="416" t="s">
        <v>451</v>
      </c>
      <c r="G487" s="39"/>
      <c r="H487" s="39"/>
      <c r="I487" s="39"/>
      <c r="J487" s="38">
        <v>0</v>
      </c>
      <c r="K487" s="49">
        <v>0</v>
      </c>
    </row>
    <row r="488" spans="1:11" ht="12.75">
      <c r="A488" s="423">
        <v>2</v>
      </c>
      <c r="B488" s="409">
        <v>6</v>
      </c>
      <c r="C488" s="409">
        <v>9</v>
      </c>
      <c r="D488" s="409">
        <v>9</v>
      </c>
      <c r="E488" s="409"/>
      <c r="F488" s="435" t="s">
        <v>452</v>
      </c>
      <c r="G488" s="43">
        <v>0</v>
      </c>
      <c r="H488" s="43">
        <v>0</v>
      </c>
      <c r="I488" s="43">
        <v>0</v>
      </c>
      <c r="J488" s="43">
        <v>0</v>
      </c>
      <c r="K488" s="56">
        <v>0</v>
      </c>
    </row>
    <row r="489" spans="1:11" ht="12.75">
      <c r="A489" s="418">
        <v>2</v>
      </c>
      <c r="B489" s="412">
        <v>6</v>
      </c>
      <c r="C489" s="412">
        <v>9</v>
      </c>
      <c r="D489" s="412">
        <v>9</v>
      </c>
      <c r="E489" s="412" t="s">
        <v>305</v>
      </c>
      <c r="F489" s="416" t="s">
        <v>452</v>
      </c>
      <c r="G489" s="39"/>
      <c r="H489" s="39"/>
      <c r="I489" s="39"/>
      <c r="J489" s="38">
        <v>0</v>
      </c>
      <c r="K489" s="49">
        <v>0</v>
      </c>
    </row>
    <row r="490" spans="1:11" ht="12.75">
      <c r="A490" s="401">
        <v>2</v>
      </c>
      <c r="B490" s="402">
        <v>7</v>
      </c>
      <c r="C490" s="403"/>
      <c r="D490" s="403"/>
      <c r="E490" s="403"/>
      <c r="F490" s="404" t="s">
        <v>250</v>
      </c>
      <c r="G490" s="46">
        <v>0</v>
      </c>
      <c r="H490" s="46">
        <f>+H502</f>
        <v>100000</v>
      </c>
      <c r="I490" s="46">
        <f>+I502</f>
        <v>0</v>
      </c>
      <c r="J490" s="46">
        <f>+J502</f>
        <v>100000</v>
      </c>
      <c r="K490" s="54">
        <v>0.017699115044247787</v>
      </c>
    </row>
    <row r="491" spans="1:11" ht="12.75">
      <c r="A491" s="405">
        <v>2</v>
      </c>
      <c r="B491" s="406">
        <v>7</v>
      </c>
      <c r="C491" s="406">
        <v>1</v>
      </c>
      <c r="D491" s="406"/>
      <c r="E491" s="406"/>
      <c r="F491" s="407" t="s">
        <v>290</v>
      </c>
      <c r="G491" s="45">
        <v>0</v>
      </c>
      <c r="H491" s="45">
        <v>0</v>
      </c>
      <c r="I491" s="45">
        <v>0</v>
      </c>
      <c r="J491" s="45">
        <v>0</v>
      </c>
      <c r="K491" s="55">
        <v>0</v>
      </c>
    </row>
    <row r="492" spans="1:11" ht="12.75">
      <c r="A492" s="408">
        <v>2</v>
      </c>
      <c r="B492" s="409">
        <v>7</v>
      </c>
      <c r="C492" s="409">
        <v>1</v>
      </c>
      <c r="D492" s="409">
        <v>1</v>
      </c>
      <c r="E492" s="409"/>
      <c r="F492" s="417" t="s">
        <v>291</v>
      </c>
      <c r="G492" s="40">
        <v>0</v>
      </c>
      <c r="H492" s="40">
        <v>0</v>
      </c>
      <c r="I492" s="40">
        <v>0</v>
      </c>
      <c r="J492" s="40">
        <v>0</v>
      </c>
      <c r="K492" s="57">
        <v>0</v>
      </c>
    </row>
    <row r="493" spans="1:11" ht="12.75">
      <c r="A493" s="418">
        <v>2</v>
      </c>
      <c r="B493" s="412">
        <v>7</v>
      </c>
      <c r="C493" s="412">
        <v>1</v>
      </c>
      <c r="D493" s="412">
        <v>1</v>
      </c>
      <c r="E493" s="412" t="s">
        <v>305</v>
      </c>
      <c r="F493" s="416" t="s">
        <v>291</v>
      </c>
      <c r="G493" s="39"/>
      <c r="H493" s="39"/>
      <c r="I493" s="39"/>
      <c r="J493" s="38">
        <v>0</v>
      </c>
      <c r="K493" s="49">
        <v>0</v>
      </c>
    </row>
    <row r="494" spans="1:11" ht="12.75">
      <c r="A494" s="408">
        <v>2</v>
      </c>
      <c r="B494" s="409">
        <v>7</v>
      </c>
      <c r="C494" s="409">
        <v>1</v>
      </c>
      <c r="D494" s="409">
        <v>2</v>
      </c>
      <c r="E494" s="409"/>
      <c r="F494" s="417" t="s">
        <v>292</v>
      </c>
      <c r="G494" s="40">
        <v>0</v>
      </c>
      <c r="H494" s="40">
        <v>0</v>
      </c>
      <c r="I494" s="40">
        <v>0</v>
      </c>
      <c r="J494" s="40">
        <v>0</v>
      </c>
      <c r="K494" s="57">
        <v>0</v>
      </c>
    </row>
    <row r="495" spans="1:11" ht="12.75">
      <c r="A495" s="418">
        <v>2</v>
      </c>
      <c r="B495" s="412">
        <v>7</v>
      </c>
      <c r="C495" s="412">
        <v>1</v>
      </c>
      <c r="D495" s="412">
        <v>2</v>
      </c>
      <c r="E495" s="412" t="s">
        <v>305</v>
      </c>
      <c r="F495" s="416" t="s">
        <v>292</v>
      </c>
      <c r="G495" s="39"/>
      <c r="H495" s="39"/>
      <c r="I495" s="39"/>
      <c r="J495" s="38">
        <v>0</v>
      </c>
      <c r="K495" s="49">
        <v>0</v>
      </c>
    </row>
    <row r="496" spans="1:11" ht="12.75">
      <c r="A496" s="408">
        <v>2</v>
      </c>
      <c r="B496" s="409">
        <v>7</v>
      </c>
      <c r="C496" s="409">
        <v>1</v>
      </c>
      <c r="D496" s="409">
        <v>3</v>
      </c>
      <c r="E496" s="409"/>
      <c r="F496" s="417" t="s">
        <v>293</v>
      </c>
      <c r="G496" s="40">
        <v>0</v>
      </c>
      <c r="H496" s="40">
        <v>0</v>
      </c>
      <c r="I496" s="40">
        <v>0</v>
      </c>
      <c r="J496" s="40">
        <v>0</v>
      </c>
      <c r="K496" s="57">
        <v>0</v>
      </c>
    </row>
    <row r="497" spans="1:11" ht="12.75">
      <c r="A497" s="418">
        <v>2</v>
      </c>
      <c r="B497" s="412">
        <v>7</v>
      </c>
      <c r="C497" s="412">
        <v>1</v>
      </c>
      <c r="D497" s="412">
        <v>3</v>
      </c>
      <c r="E497" s="412" t="s">
        <v>305</v>
      </c>
      <c r="F497" s="416" t="s">
        <v>293</v>
      </c>
      <c r="G497" s="39"/>
      <c r="H497" s="39"/>
      <c r="I497" s="39"/>
      <c r="J497" s="38">
        <v>0</v>
      </c>
      <c r="K497" s="49">
        <v>0</v>
      </c>
    </row>
    <row r="498" spans="1:11" ht="12.75">
      <c r="A498" s="408">
        <v>2</v>
      </c>
      <c r="B498" s="409">
        <v>7</v>
      </c>
      <c r="C498" s="409">
        <v>1</v>
      </c>
      <c r="D498" s="409">
        <v>4</v>
      </c>
      <c r="E498" s="409"/>
      <c r="F498" s="417" t="s">
        <v>294</v>
      </c>
      <c r="G498" s="40">
        <v>0</v>
      </c>
      <c r="H498" s="40">
        <v>0</v>
      </c>
      <c r="I498" s="40">
        <v>0</v>
      </c>
      <c r="J498" s="40">
        <v>0</v>
      </c>
      <c r="K498" s="57">
        <v>0</v>
      </c>
    </row>
    <row r="499" spans="1:11" ht="12.75">
      <c r="A499" s="418">
        <v>2</v>
      </c>
      <c r="B499" s="412">
        <v>7</v>
      </c>
      <c r="C499" s="412">
        <v>1</v>
      </c>
      <c r="D499" s="412">
        <v>4</v>
      </c>
      <c r="E499" s="412" t="s">
        <v>305</v>
      </c>
      <c r="F499" s="416" t="s">
        <v>294</v>
      </c>
      <c r="G499" s="39"/>
      <c r="H499" s="39"/>
      <c r="I499" s="39"/>
      <c r="J499" s="38">
        <v>0</v>
      </c>
      <c r="K499" s="49">
        <v>0</v>
      </c>
    </row>
    <row r="500" spans="1:11" ht="12.75">
      <c r="A500" s="423">
        <v>2</v>
      </c>
      <c r="B500" s="409">
        <v>7</v>
      </c>
      <c r="C500" s="409">
        <v>1</v>
      </c>
      <c r="D500" s="409">
        <v>5</v>
      </c>
      <c r="E500" s="409"/>
      <c r="F500" s="435" t="s">
        <v>453</v>
      </c>
      <c r="G500" s="40">
        <v>0</v>
      </c>
      <c r="H500" s="40">
        <v>0</v>
      </c>
      <c r="I500" s="40">
        <v>0</v>
      </c>
      <c r="J500" s="40">
        <v>0</v>
      </c>
      <c r="K500" s="57">
        <v>0</v>
      </c>
    </row>
    <row r="501" spans="1:11" ht="12.75">
      <c r="A501" s="418">
        <v>2</v>
      </c>
      <c r="B501" s="412">
        <v>7</v>
      </c>
      <c r="C501" s="412">
        <v>1</v>
      </c>
      <c r="D501" s="412">
        <v>5</v>
      </c>
      <c r="E501" s="412" t="s">
        <v>305</v>
      </c>
      <c r="F501" s="416" t="s">
        <v>453</v>
      </c>
      <c r="G501" s="39"/>
      <c r="H501" s="39"/>
      <c r="I501" s="39"/>
      <c r="J501" s="38">
        <v>0</v>
      </c>
      <c r="K501" s="49">
        <v>0</v>
      </c>
    </row>
    <row r="502" spans="1:11" ht="12.75">
      <c r="A502" s="405">
        <v>2</v>
      </c>
      <c r="B502" s="406">
        <v>7</v>
      </c>
      <c r="C502" s="406">
        <v>2</v>
      </c>
      <c r="D502" s="406"/>
      <c r="E502" s="406"/>
      <c r="F502" s="407" t="s">
        <v>295</v>
      </c>
      <c r="G502" s="45">
        <v>0</v>
      </c>
      <c r="H502" s="45">
        <f>+H503</f>
        <v>100000</v>
      </c>
      <c r="I502" s="45">
        <f>+I503</f>
        <v>0</v>
      </c>
      <c r="J502" s="45">
        <f>+J503</f>
        <v>100000</v>
      </c>
      <c r="K502" s="55">
        <v>0.017699115044247787</v>
      </c>
    </row>
    <row r="503" spans="1:11" ht="12.75">
      <c r="A503" s="408">
        <v>2</v>
      </c>
      <c r="B503" s="409">
        <v>7</v>
      </c>
      <c r="C503" s="409">
        <v>2</v>
      </c>
      <c r="D503" s="409">
        <v>1</v>
      </c>
      <c r="E503" s="409"/>
      <c r="F503" s="417" t="s">
        <v>296</v>
      </c>
      <c r="G503" s="40">
        <v>0</v>
      </c>
      <c r="H503" s="40">
        <f>+H504</f>
        <v>100000</v>
      </c>
      <c r="I503" s="40">
        <v>0</v>
      </c>
      <c r="J503" s="40">
        <v>100000</v>
      </c>
      <c r="K503" s="57">
        <v>0.017699115044247787</v>
      </c>
    </row>
    <row r="504" spans="1:11" ht="12.75">
      <c r="A504" s="418">
        <v>2</v>
      </c>
      <c r="B504" s="412">
        <v>7</v>
      </c>
      <c r="C504" s="412">
        <v>2</v>
      </c>
      <c r="D504" s="412">
        <v>1</v>
      </c>
      <c r="E504" s="412" t="s">
        <v>305</v>
      </c>
      <c r="F504" s="416" t="s">
        <v>296</v>
      </c>
      <c r="G504" s="39"/>
      <c r="H504" s="39">
        <v>100000</v>
      </c>
      <c r="I504" s="39"/>
      <c r="J504" s="38">
        <v>100000</v>
      </c>
      <c r="K504" s="49">
        <v>0.017699115044247787</v>
      </c>
    </row>
    <row r="505" spans="1:11" ht="12.75">
      <c r="A505" s="408">
        <v>2</v>
      </c>
      <c r="B505" s="409">
        <v>7</v>
      </c>
      <c r="C505" s="409">
        <v>2</v>
      </c>
      <c r="D505" s="409">
        <v>2</v>
      </c>
      <c r="E505" s="409"/>
      <c r="F505" s="417" t="s">
        <v>297</v>
      </c>
      <c r="G505" s="40">
        <v>0</v>
      </c>
      <c r="H505" s="40">
        <v>0</v>
      </c>
      <c r="I505" s="40">
        <v>0</v>
      </c>
      <c r="J505" s="40">
        <v>0</v>
      </c>
      <c r="K505" s="57">
        <v>0</v>
      </c>
    </row>
    <row r="506" spans="1:11" ht="12.75">
      <c r="A506" s="418">
        <v>2</v>
      </c>
      <c r="B506" s="412">
        <v>7</v>
      </c>
      <c r="C506" s="412">
        <v>2</v>
      </c>
      <c r="D506" s="412">
        <v>2</v>
      </c>
      <c r="E506" s="412" t="s">
        <v>305</v>
      </c>
      <c r="F506" s="416" t="s">
        <v>297</v>
      </c>
      <c r="G506" s="39"/>
      <c r="H506" s="39"/>
      <c r="I506" s="39"/>
      <c r="J506" s="38">
        <v>0</v>
      </c>
      <c r="K506" s="49">
        <v>0</v>
      </c>
    </row>
    <row r="507" spans="1:11" ht="12.75">
      <c r="A507" s="408">
        <v>2</v>
      </c>
      <c r="B507" s="409">
        <v>7</v>
      </c>
      <c r="C507" s="409">
        <v>2</v>
      </c>
      <c r="D507" s="409">
        <v>3</v>
      </c>
      <c r="E507" s="409"/>
      <c r="F507" s="417" t="s">
        <v>298</v>
      </c>
      <c r="G507" s="40">
        <v>0</v>
      </c>
      <c r="H507" s="40">
        <v>0</v>
      </c>
      <c r="I507" s="40">
        <v>0</v>
      </c>
      <c r="J507" s="40">
        <v>0</v>
      </c>
      <c r="K507" s="57">
        <v>0</v>
      </c>
    </row>
    <row r="508" spans="1:11" ht="12.75">
      <c r="A508" s="418">
        <v>2</v>
      </c>
      <c r="B508" s="412">
        <v>7</v>
      </c>
      <c r="C508" s="412">
        <v>2</v>
      </c>
      <c r="D508" s="412">
        <v>3</v>
      </c>
      <c r="E508" s="412" t="s">
        <v>305</v>
      </c>
      <c r="F508" s="416" t="s">
        <v>298</v>
      </c>
      <c r="G508" s="39"/>
      <c r="H508" s="39"/>
      <c r="I508" s="39"/>
      <c r="J508" s="38">
        <v>0</v>
      </c>
      <c r="K508" s="49">
        <v>0</v>
      </c>
    </row>
    <row r="509" spans="1:11" ht="12.75">
      <c r="A509" s="408">
        <v>2</v>
      </c>
      <c r="B509" s="409">
        <v>7</v>
      </c>
      <c r="C509" s="409">
        <v>2</v>
      </c>
      <c r="D509" s="409">
        <v>4</v>
      </c>
      <c r="E509" s="409"/>
      <c r="F509" s="417" t="s">
        <v>299</v>
      </c>
      <c r="G509" s="40">
        <v>0</v>
      </c>
      <c r="H509" s="40">
        <v>0</v>
      </c>
      <c r="I509" s="40">
        <v>0</v>
      </c>
      <c r="J509" s="40">
        <v>0</v>
      </c>
      <c r="K509" s="57">
        <v>0</v>
      </c>
    </row>
    <row r="510" spans="1:11" ht="12.75">
      <c r="A510" s="418">
        <v>2</v>
      </c>
      <c r="B510" s="412">
        <v>7</v>
      </c>
      <c r="C510" s="412">
        <v>2</v>
      </c>
      <c r="D510" s="412">
        <v>4</v>
      </c>
      <c r="E510" s="412" t="s">
        <v>305</v>
      </c>
      <c r="F510" s="416" t="s">
        <v>299</v>
      </c>
      <c r="G510" s="39"/>
      <c r="H510" s="39"/>
      <c r="I510" s="39"/>
      <c r="J510" s="38">
        <v>0</v>
      </c>
      <c r="K510" s="49">
        <v>0</v>
      </c>
    </row>
    <row r="511" spans="1:11" ht="12.75">
      <c r="A511" s="408">
        <v>2</v>
      </c>
      <c r="B511" s="409">
        <v>7</v>
      </c>
      <c r="C511" s="409">
        <v>2</v>
      </c>
      <c r="D511" s="409">
        <v>7</v>
      </c>
      <c r="E511" s="409"/>
      <c r="F511" s="417" t="s">
        <v>300</v>
      </c>
      <c r="G511" s="40">
        <v>0</v>
      </c>
      <c r="H511" s="40">
        <v>0</v>
      </c>
      <c r="I511" s="40">
        <v>0</v>
      </c>
      <c r="J511" s="40">
        <v>0</v>
      </c>
      <c r="K511" s="57">
        <v>0</v>
      </c>
    </row>
    <row r="512" spans="1:11" ht="12.75">
      <c r="A512" s="418">
        <v>2</v>
      </c>
      <c r="B512" s="412">
        <v>7</v>
      </c>
      <c r="C512" s="412">
        <v>2</v>
      </c>
      <c r="D512" s="412">
        <v>7</v>
      </c>
      <c r="E512" s="412" t="s">
        <v>305</v>
      </c>
      <c r="F512" s="416" t="s">
        <v>300</v>
      </c>
      <c r="G512" s="39"/>
      <c r="H512" s="39"/>
      <c r="I512" s="39"/>
      <c r="J512" s="38">
        <v>0</v>
      </c>
      <c r="K512" s="49">
        <v>0</v>
      </c>
    </row>
    <row r="513" spans="1:11" ht="12.75">
      <c r="A513" s="408">
        <v>2</v>
      </c>
      <c r="B513" s="409">
        <v>7</v>
      </c>
      <c r="C513" s="409">
        <v>2</v>
      </c>
      <c r="D513" s="409">
        <v>8</v>
      </c>
      <c r="E513" s="409"/>
      <c r="F513" s="417" t="s">
        <v>301</v>
      </c>
      <c r="G513" s="40">
        <v>0</v>
      </c>
      <c r="H513" s="40">
        <v>0</v>
      </c>
      <c r="I513" s="40">
        <v>0</v>
      </c>
      <c r="J513" s="40">
        <v>0</v>
      </c>
      <c r="K513" s="57">
        <v>0</v>
      </c>
    </row>
    <row r="514" spans="1:11" ht="12.75">
      <c r="A514" s="418">
        <v>2</v>
      </c>
      <c r="B514" s="412">
        <v>7</v>
      </c>
      <c r="C514" s="412">
        <v>2</v>
      </c>
      <c r="D514" s="412">
        <v>8</v>
      </c>
      <c r="E514" s="412" t="s">
        <v>305</v>
      </c>
      <c r="F514" s="416" t="s">
        <v>301</v>
      </c>
      <c r="G514" s="39"/>
      <c r="H514" s="39"/>
      <c r="I514" s="39"/>
      <c r="J514" s="38">
        <v>0</v>
      </c>
      <c r="K514" s="49">
        <v>0</v>
      </c>
    </row>
    <row r="515" spans="1:11" s="68" customFormat="1" ht="12.75">
      <c r="A515" s="405">
        <v>2</v>
      </c>
      <c r="B515" s="406">
        <v>7</v>
      </c>
      <c r="C515" s="406">
        <v>3</v>
      </c>
      <c r="D515" s="406"/>
      <c r="E515" s="406"/>
      <c r="F515" s="407" t="s">
        <v>302</v>
      </c>
      <c r="G515" s="45">
        <v>0</v>
      </c>
      <c r="H515" s="45">
        <v>0</v>
      </c>
      <c r="I515" s="45">
        <v>0</v>
      </c>
      <c r="J515" s="45">
        <v>0</v>
      </c>
      <c r="K515" s="55">
        <v>0</v>
      </c>
    </row>
    <row r="516" spans="1:11" s="68" customFormat="1" ht="12.75">
      <c r="A516" s="408">
        <v>2</v>
      </c>
      <c r="B516" s="409">
        <v>7</v>
      </c>
      <c r="C516" s="409">
        <v>3</v>
      </c>
      <c r="D516" s="409">
        <v>1</v>
      </c>
      <c r="E516" s="409"/>
      <c r="F516" s="417" t="s">
        <v>303</v>
      </c>
      <c r="G516" s="40">
        <v>0</v>
      </c>
      <c r="H516" s="40">
        <v>0</v>
      </c>
      <c r="I516" s="40">
        <v>0</v>
      </c>
      <c r="J516" s="40">
        <v>0</v>
      </c>
      <c r="K516" s="57">
        <v>0</v>
      </c>
    </row>
    <row r="517" spans="1:11" s="68" customFormat="1" ht="12.75">
      <c r="A517" s="418">
        <v>2</v>
      </c>
      <c r="B517" s="412">
        <v>7</v>
      </c>
      <c r="C517" s="412">
        <v>3</v>
      </c>
      <c r="D517" s="412">
        <v>1</v>
      </c>
      <c r="E517" s="412" t="s">
        <v>305</v>
      </c>
      <c r="F517" s="416" t="s">
        <v>303</v>
      </c>
      <c r="G517" s="39"/>
      <c r="H517" s="39"/>
      <c r="I517" s="39"/>
      <c r="J517" s="38">
        <v>0</v>
      </c>
      <c r="K517" s="49">
        <v>0</v>
      </c>
    </row>
    <row r="518" spans="1:11" s="68" customFormat="1" ht="12.75">
      <c r="A518" s="408">
        <v>2</v>
      </c>
      <c r="B518" s="409">
        <v>7</v>
      </c>
      <c r="C518" s="409">
        <v>3</v>
      </c>
      <c r="D518" s="409">
        <v>2</v>
      </c>
      <c r="E518" s="409"/>
      <c r="F518" s="417" t="s">
        <v>304</v>
      </c>
      <c r="G518" s="40">
        <v>0</v>
      </c>
      <c r="H518" s="40">
        <v>0</v>
      </c>
      <c r="I518" s="40">
        <v>0</v>
      </c>
      <c r="J518" s="40">
        <v>0</v>
      </c>
      <c r="K518" s="57">
        <v>0</v>
      </c>
    </row>
    <row r="519" spans="1:11" s="68" customFormat="1" ht="12.75">
      <c r="A519" s="420">
        <v>2</v>
      </c>
      <c r="B519" s="421">
        <v>7</v>
      </c>
      <c r="C519" s="421">
        <v>3</v>
      </c>
      <c r="D519" s="421">
        <v>2</v>
      </c>
      <c r="E519" s="421" t="s">
        <v>305</v>
      </c>
      <c r="F519" s="442" t="s">
        <v>304</v>
      </c>
      <c r="G519" s="443"/>
      <c r="H519" s="443"/>
      <c r="I519" s="443"/>
      <c r="J519" s="51">
        <v>0</v>
      </c>
      <c r="K519" s="52">
        <v>0</v>
      </c>
    </row>
    <row r="520" spans="1:10" s="68" customFormat="1" ht="15.75">
      <c r="A520" s="69"/>
      <c r="B520" s="69"/>
      <c r="C520" s="69"/>
      <c r="D520" s="69"/>
      <c r="E520" s="69"/>
      <c r="F520" s="69"/>
      <c r="G520" s="69"/>
      <c r="H520" s="69"/>
      <c r="I520" s="69"/>
      <c r="J520" s="69"/>
    </row>
    <row r="521" spans="1:10" s="68" customFormat="1" ht="15.75">
      <c r="A521" s="69"/>
      <c r="B521" s="69"/>
      <c r="C521" s="69"/>
      <c r="D521" s="69"/>
      <c r="E521" s="69"/>
      <c r="F521" s="69"/>
      <c r="G521" s="69"/>
      <c r="H521" s="69"/>
      <c r="I521" s="69"/>
      <c r="J521" s="69"/>
    </row>
    <row r="522" spans="1:10" s="68" customFormat="1" ht="15.75">
      <c r="A522" s="69"/>
      <c r="B522" s="69"/>
      <c r="C522" s="69"/>
      <c r="D522" s="69"/>
      <c r="E522" s="69"/>
      <c r="F522" s="69"/>
      <c r="G522" s="69"/>
      <c r="H522" s="69"/>
      <c r="I522" s="69"/>
      <c r="J522" s="69"/>
    </row>
    <row r="523" spans="1:10" s="68" customFormat="1" ht="15.75">
      <c r="A523" s="69"/>
      <c r="B523" s="69"/>
      <c r="C523" s="69"/>
      <c r="D523" s="69"/>
      <c r="E523" s="69"/>
      <c r="F523" s="69"/>
      <c r="G523" s="69"/>
      <c r="H523" s="69"/>
      <c r="I523" s="69"/>
      <c r="J523" s="69"/>
    </row>
    <row r="524" spans="1:10" s="68" customFormat="1" ht="15.75">
      <c r="A524" s="69"/>
      <c r="B524" s="69"/>
      <c r="C524" s="69"/>
      <c r="D524" s="69"/>
      <c r="E524" s="69"/>
      <c r="F524" s="69"/>
      <c r="G524" s="69"/>
      <c r="H524" s="69"/>
      <c r="I524" s="69"/>
      <c r="J524" s="69"/>
    </row>
    <row r="525" spans="1:10" s="68" customFormat="1" ht="15.75">
      <c r="A525" s="69"/>
      <c r="B525" s="69"/>
      <c r="C525" s="69"/>
      <c r="D525" s="69"/>
      <c r="E525" s="69"/>
      <c r="F525" s="69"/>
      <c r="G525" s="69"/>
      <c r="H525" s="69"/>
      <c r="I525" s="69"/>
      <c r="J525" s="69"/>
    </row>
    <row r="526" spans="1:10" s="68" customFormat="1" ht="15.75">
      <c r="A526" s="69"/>
      <c r="B526" s="69"/>
      <c r="C526" s="69"/>
      <c r="D526" s="69"/>
      <c r="E526" s="69"/>
      <c r="F526" s="69"/>
      <c r="G526" s="69"/>
      <c r="H526" s="69"/>
      <c r="I526" s="69"/>
      <c r="J526" s="69"/>
    </row>
    <row r="527" spans="1:10" s="68" customFormat="1" ht="15.75">
      <c r="A527" s="69"/>
      <c r="B527" s="69"/>
      <c r="C527" s="69"/>
      <c r="D527" s="69"/>
      <c r="E527" s="69"/>
      <c r="F527" s="69"/>
      <c r="G527" s="69"/>
      <c r="H527" s="69"/>
      <c r="I527" s="69"/>
      <c r="J527" s="69"/>
    </row>
    <row r="528" spans="1:10" s="68" customFormat="1" ht="15.75">
      <c r="A528" s="69"/>
      <c r="B528" s="69"/>
      <c r="C528" s="69"/>
      <c r="D528" s="69"/>
      <c r="E528" s="69"/>
      <c r="F528" s="69"/>
      <c r="G528" s="69"/>
      <c r="H528" s="69"/>
      <c r="I528" s="69"/>
      <c r="J528" s="69"/>
    </row>
    <row r="529" spans="1:10" s="68" customFormat="1" ht="15.75">
      <c r="A529" s="69"/>
      <c r="B529" s="69"/>
      <c r="C529" s="69"/>
      <c r="D529" s="69"/>
      <c r="E529" s="69"/>
      <c r="F529" s="69"/>
      <c r="G529" s="69"/>
      <c r="H529" s="69"/>
      <c r="I529" s="69"/>
      <c r="J529" s="69"/>
    </row>
    <row r="530" spans="1:10" s="68" customFormat="1" ht="15.75">
      <c r="A530" s="69"/>
      <c r="B530" s="69"/>
      <c r="C530" s="69"/>
      <c r="D530" s="69"/>
      <c r="E530" s="69"/>
      <c r="F530" s="69"/>
      <c r="G530" s="69"/>
      <c r="H530" s="69"/>
      <c r="I530" s="69"/>
      <c r="J530" s="69"/>
    </row>
    <row r="531" spans="1:10" s="68" customFormat="1" ht="15.75">
      <c r="A531" s="69"/>
      <c r="B531" s="69"/>
      <c r="C531" s="69"/>
      <c r="D531" s="69"/>
      <c r="E531" s="69"/>
      <c r="F531" s="69"/>
      <c r="G531" s="69"/>
      <c r="H531" s="69"/>
      <c r="I531" s="69"/>
      <c r="J531" s="69"/>
    </row>
    <row r="532" spans="1:10" s="68" customFormat="1" ht="15.75">
      <c r="A532" s="69"/>
      <c r="B532" s="69"/>
      <c r="C532" s="69"/>
      <c r="D532" s="69"/>
      <c r="E532" s="69"/>
      <c r="F532" s="69"/>
      <c r="G532" s="69"/>
      <c r="H532" s="69"/>
      <c r="I532" s="69"/>
      <c r="J532" s="69"/>
    </row>
    <row r="533" spans="1:10" s="68" customFormat="1" ht="15.75">
      <c r="A533" s="69"/>
      <c r="B533" s="69"/>
      <c r="C533" s="69"/>
      <c r="D533" s="69"/>
      <c r="E533" s="69"/>
      <c r="F533" s="69"/>
      <c r="G533" s="69"/>
      <c r="H533" s="69"/>
      <c r="I533" s="69"/>
      <c r="J533" s="69"/>
    </row>
    <row r="534" spans="1:10" s="68" customFormat="1" ht="15.75">
      <c r="A534" s="69"/>
      <c r="B534" s="69"/>
      <c r="C534" s="69"/>
      <c r="D534" s="69"/>
      <c r="E534" s="69"/>
      <c r="F534" s="69"/>
      <c r="G534" s="69"/>
      <c r="H534" s="69"/>
      <c r="I534" s="69"/>
      <c r="J534" s="69"/>
    </row>
    <row r="535" spans="1:10" s="68" customFormat="1" ht="15.75">
      <c r="A535" s="69"/>
      <c r="B535" s="69"/>
      <c r="C535" s="69"/>
      <c r="D535" s="69"/>
      <c r="E535" s="69"/>
      <c r="F535" s="69"/>
      <c r="G535" s="69"/>
      <c r="H535" s="69"/>
      <c r="I535" s="69"/>
      <c r="J535" s="69"/>
    </row>
    <row r="536" spans="1:10" s="68" customFormat="1" ht="15.75">
      <c r="A536" s="69"/>
      <c r="B536" s="69"/>
      <c r="C536" s="69"/>
      <c r="D536" s="69"/>
      <c r="E536" s="69"/>
      <c r="F536" s="69"/>
      <c r="G536" s="69"/>
      <c r="H536" s="69"/>
      <c r="I536" s="69"/>
      <c r="J536" s="69"/>
    </row>
    <row r="537" spans="1:10" s="68" customFormat="1" ht="15.75">
      <c r="A537" s="69"/>
      <c r="B537" s="69"/>
      <c r="C537" s="69"/>
      <c r="D537" s="69"/>
      <c r="E537" s="69"/>
      <c r="F537" s="69"/>
      <c r="G537" s="69"/>
      <c r="H537" s="69"/>
      <c r="I537" s="69"/>
      <c r="J537" s="69"/>
    </row>
    <row r="538" spans="1:10" s="68" customFormat="1" ht="15.75">
      <c r="A538" s="69"/>
      <c r="B538" s="69"/>
      <c r="C538" s="69"/>
      <c r="D538" s="69"/>
      <c r="E538" s="69"/>
      <c r="F538" s="69"/>
      <c r="G538" s="69"/>
      <c r="H538" s="69"/>
      <c r="I538" s="69"/>
      <c r="J538" s="69"/>
    </row>
    <row r="539" spans="1:10" s="68" customFormat="1" ht="15.75">
      <c r="A539" s="69"/>
      <c r="B539" s="69"/>
      <c r="C539" s="69"/>
      <c r="D539" s="69"/>
      <c r="E539" s="69"/>
      <c r="F539" s="69"/>
      <c r="G539" s="69"/>
      <c r="H539" s="69"/>
      <c r="I539" s="69"/>
      <c r="J539" s="69"/>
    </row>
    <row r="540" spans="1:10" s="68" customFormat="1" ht="15.75">
      <c r="A540" s="69"/>
      <c r="B540" s="69"/>
      <c r="C540" s="69"/>
      <c r="D540" s="69"/>
      <c r="E540" s="69"/>
      <c r="F540" s="69"/>
      <c r="G540" s="69"/>
      <c r="H540" s="69"/>
      <c r="I540" s="69"/>
      <c r="J540" s="69"/>
    </row>
    <row r="541" spans="1:10" s="68" customFormat="1" ht="15.75">
      <c r="A541" s="69"/>
      <c r="B541" s="69"/>
      <c r="C541" s="69"/>
      <c r="D541" s="69"/>
      <c r="E541" s="69"/>
      <c r="F541" s="69"/>
      <c r="G541" s="69"/>
      <c r="H541" s="69"/>
      <c r="I541" s="69"/>
      <c r="J541" s="69"/>
    </row>
    <row r="542" spans="1:10" s="68" customFormat="1" ht="15.75">
      <c r="A542" s="69"/>
      <c r="B542" s="69"/>
      <c r="C542" s="69"/>
      <c r="D542" s="69"/>
      <c r="E542" s="69"/>
      <c r="F542" s="69"/>
      <c r="G542" s="69"/>
      <c r="H542" s="69"/>
      <c r="I542" s="69"/>
      <c r="J542" s="69"/>
    </row>
    <row r="543" spans="1:10" s="68" customFormat="1" ht="15.75">
      <c r="A543" s="69"/>
      <c r="B543" s="69"/>
      <c r="C543" s="69"/>
      <c r="D543" s="69"/>
      <c r="E543" s="69"/>
      <c r="F543" s="69"/>
      <c r="G543" s="69"/>
      <c r="H543" s="69"/>
      <c r="I543" s="69"/>
      <c r="J543" s="69"/>
    </row>
    <row r="544" spans="1:10" s="68" customFormat="1" ht="15.75">
      <c r="A544" s="69"/>
      <c r="B544" s="69"/>
      <c r="C544" s="69"/>
      <c r="D544" s="69"/>
      <c r="E544" s="69"/>
      <c r="F544" s="69"/>
      <c r="G544" s="69"/>
      <c r="H544" s="69"/>
      <c r="I544" s="69"/>
      <c r="J544" s="69"/>
    </row>
    <row r="545" spans="1:10" s="68" customFormat="1" ht="15.75">
      <c r="A545" s="69"/>
      <c r="B545" s="69"/>
      <c r="C545" s="69"/>
      <c r="D545" s="69"/>
      <c r="E545" s="69"/>
      <c r="F545" s="69"/>
      <c r="G545" s="69"/>
      <c r="H545" s="69"/>
      <c r="I545" s="69"/>
      <c r="J545" s="69"/>
    </row>
    <row r="546" spans="1:10" s="68" customFormat="1" ht="15.75">
      <c r="A546" s="69"/>
      <c r="B546" s="69"/>
      <c r="C546" s="69"/>
      <c r="D546" s="69"/>
      <c r="E546" s="69"/>
      <c r="F546" s="69"/>
      <c r="G546" s="69"/>
      <c r="H546" s="69"/>
      <c r="I546" s="69"/>
      <c r="J546" s="69"/>
    </row>
    <row r="547" spans="1:10" s="68" customFormat="1" ht="15.75">
      <c r="A547" s="69"/>
      <c r="B547" s="69"/>
      <c r="C547" s="69"/>
      <c r="D547" s="69"/>
      <c r="E547" s="69"/>
      <c r="F547" s="69"/>
      <c r="G547" s="69"/>
      <c r="H547" s="69"/>
      <c r="I547" s="69"/>
      <c r="J547" s="69"/>
    </row>
    <row r="548" spans="1:10" s="68" customFormat="1" ht="15.75">
      <c r="A548" s="69"/>
      <c r="B548" s="69"/>
      <c r="C548" s="69"/>
      <c r="D548" s="69"/>
      <c r="E548" s="69"/>
      <c r="F548" s="69"/>
      <c r="G548" s="69"/>
      <c r="H548" s="69"/>
      <c r="I548" s="69"/>
      <c r="J548" s="69"/>
    </row>
    <row r="549" spans="1:10" s="68" customFormat="1" ht="15.75">
      <c r="A549" s="69"/>
      <c r="B549" s="69"/>
      <c r="C549" s="69"/>
      <c r="D549" s="69"/>
      <c r="E549" s="69"/>
      <c r="F549" s="69"/>
      <c r="G549" s="69"/>
      <c r="H549" s="69"/>
      <c r="I549" s="69"/>
      <c r="J549" s="69"/>
    </row>
    <row r="550" spans="1:10" s="68" customFormat="1" ht="15.75">
      <c r="A550" s="69"/>
      <c r="B550" s="69"/>
      <c r="C550" s="69"/>
      <c r="D550" s="69"/>
      <c r="E550" s="69"/>
      <c r="F550" s="69"/>
      <c r="G550" s="69"/>
      <c r="H550" s="69"/>
      <c r="I550" s="69"/>
      <c r="J550" s="69"/>
    </row>
    <row r="551" spans="1:10" s="68" customFormat="1" ht="15.75">
      <c r="A551" s="69"/>
      <c r="B551" s="69"/>
      <c r="C551" s="69"/>
      <c r="D551" s="69"/>
      <c r="E551" s="69"/>
      <c r="F551" s="69"/>
      <c r="G551" s="69"/>
      <c r="H551" s="69"/>
      <c r="I551" s="69"/>
      <c r="J551" s="69"/>
    </row>
    <row r="552" spans="1:10" s="68" customFormat="1" ht="15.75">
      <c r="A552" s="69"/>
      <c r="B552" s="69"/>
      <c r="C552" s="69"/>
      <c r="D552" s="69"/>
      <c r="E552" s="69"/>
      <c r="F552" s="69"/>
      <c r="G552" s="69"/>
      <c r="H552" s="69"/>
      <c r="I552" s="69"/>
      <c r="J552" s="69"/>
    </row>
    <row r="553" spans="1:10" s="68" customFormat="1" ht="15.75">
      <c r="A553" s="69"/>
      <c r="B553" s="69"/>
      <c r="C553" s="69"/>
      <c r="D553" s="69"/>
      <c r="E553" s="69"/>
      <c r="F553" s="69"/>
      <c r="G553" s="69"/>
      <c r="H553" s="69"/>
      <c r="I553" s="69"/>
      <c r="J553" s="69"/>
    </row>
    <row r="554" spans="1:10" s="68" customFormat="1" ht="15.75">
      <c r="A554" s="69"/>
      <c r="B554" s="69"/>
      <c r="C554" s="69"/>
      <c r="D554" s="69"/>
      <c r="E554" s="69"/>
      <c r="F554" s="69"/>
      <c r="G554" s="69"/>
      <c r="H554" s="69"/>
      <c r="I554" s="69"/>
      <c r="J554" s="69"/>
    </row>
    <row r="555" spans="1:10" s="68" customFormat="1" ht="15.75">
      <c r="A555" s="69"/>
      <c r="B555" s="69"/>
      <c r="C555" s="69"/>
      <c r="D555" s="69"/>
      <c r="E555" s="69"/>
      <c r="F555" s="69"/>
      <c r="G555" s="69"/>
      <c r="H555" s="69"/>
      <c r="I555" s="69"/>
      <c r="J555" s="69"/>
    </row>
    <row r="556" spans="1:10" s="68" customFormat="1" ht="15.75">
      <c r="A556" s="69"/>
      <c r="B556" s="69"/>
      <c r="C556" s="69"/>
      <c r="D556" s="69"/>
      <c r="E556" s="69"/>
      <c r="F556" s="69"/>
      <c r="G556" s="69"/>
      <c r="H556" s="69"/>
      <c r="I556" s="69"/>
      <c r="J556" s="69"/>
    </row>
    <row r="557" spans="1:10" s="68" customFormat="1" ht="15.75">
      <c r="A557" s="69"/>
      <c r="B557" s="69"/>
      <c r="C557" s="69"/>
      <c r="D557" s="69"/>
      <c r="E557" s="69"/>
      <c r="F557" s="69"/>
      <c r="G557" s="69"/>
      <c r="H557" s="69"/>
      <c r="I557" s="69"/>
      <c r="J557" s="69"/>
    </row>
    <row r="558" spans="1:10" s="68" customFormat="1" ht="15.75">
      <c r="A558" s="69"/>
      <c r="B558" s="69"/>
      <c r="C558" s="69"/>
      <c r="D558" s="69"/>
      <c r="E558" s="69"/>
      <c r="F558" s="69"/>
      <c r="G558" s="69"/>
      <c r="H558" s="69"/>
      <c r="I558" s="69"/>
      <c r="J558" s="69"/>
    </row>
    <row r="559" spans="1:10" s="68" customFormat="1" ht="15.75">
      <c r="A559" s="69"/>
      <c r="B559" s="69"/>
      <c r="C559" s="69"/>
      <c r="D559" s="69"/>
      <c r="E559" s="69"/>
      <c r="F559" s="69"/>
      <c r="G559" s="69"/>
      <c r="H559" s="69"/>
      <c r="I559" s="69"/>
      <c r="J559" s="69"/>
    </row>
    <row r="560" spans="1:10" s="68" customFormat="1" ht="15.75">
      <c r="A560" s="69"/>
      <c r="B560" s="69"/>
      <c r="C560" s="69"/>
      <c r="D560" s="69"/>
      <c r="E560" s="69"/>
      <c r="F560" s="69"/>
      <c r="G560" s="69"/>
      <c r="H560" s="69"/>
      <c r="I560" s="69"/>
      <c r="J560" s="69"/>
    </row>
    <row r="561" spans="1:10" s="68" customFormat="1" ht="15.75">
      <c r="A561" s="69"/>
      <c r="B561" s="69"/>
      <c r="C561" s="69"/>
      <c r="D561" s="69"/>
      <c r="E561" s="69"/>
      <c r="F561" s="69"/>
      <c r="G561" s="69"/>
      <c r="H561" s="69"/>
      <c r="I561" s="69"/>
      <c r="J561" s="69"/>
    </row>
    <row r="562" spans="1:10" s="68" customFormat="1" ht="15.75">
      <c r="A562" s="69"/>
      <c r="B562" s="69"/>
      <c r="C562" s="69"/>
      <c r="D562" s="69"/>
      <c r="E562" s="69"/>
      <c r="F562" s="69"/>
      <c r="G562" s="69"/>
      <c r="H562" s="69"/>
      <c r="I562" s="69"/>
      <c r="J562" s="69"/>
    </row>
    <row r="563" spans="1:10" s="68" customFormat="1" ht="15.75">
      <c r="A563" s="69"/>
      <c r="B563" s="69"/>
      <c r="C563" s="69"/>
      <c r="D563" s="69"/>
      <c r="E563" s="69"/>
      <c r="F563" s="69"/>
      <c r="G563" s="69"/>
      <c r="H563" s="69"/>
      <c r="I563" s="69"/>
      <c r="J563" s="69"/>
    </row>
    <row r="564" spans="1:10" s="68" customFormat="1" ht="15.75">
      <c r="A564" s="69"/>
      <c r="B564" s="69"/>
      <c r="C564" s="69"/>
      <c r="D564" s="69"/>
      <c r="E564" s="69"/>
      <c r="F564" s="69"/>
      <c r="G564" s="69"/>
      <c r="H564" s="69"/>
      <c r="I564" s="69"/>
      <c r="J564" s="69"/>
    </row>
    <row r="565" spans="1:10" s="68" customFormat="1" ht="15.75">
      <c r="A565" s="69"/>
      <c r="B565" s="69"/>
      <c r="C565" s="69"/>
      <c r="D565" s="69"/>
      <c r="E565" s="69"/>
      <c r="F565" s="69"/>
      <c r="G565" s="69"/>
      <c r="H565" s="69"/>
      <c r="I565" s="69"/>
      <c r="J565" s="69"/>
    </row>
    <row r="566" spans="1:10" s="68" customFormat="1" ht="15.75">
      <c r="A566" s="69"/>
      <c r="B566" s="69"/>
      <c r="C566" s="69"/>
      <c r="D566" s="69"/>
      <c r="E566" s="69"/>
      <c r="F566" s="69"/>
      <c r="G566" s="69"/>
      <c r="H566" s="69"/>
      <c r="I566" s="69"/>
      <c r="J566" s="69"/>
    </row>
    <row r="567" spans="1:10" s="68" customFormat="1" ht="15.75">
      <c r="A567" s="69"/>
      <c r="B567" s="69"/>
      <c r="C567" s="69"/>
      <c r="D567" s="69"/>
      <c r="E567" s="69"/>
      <c r="F567" s="69"/>
      <c r="G567" s="69"/>
      <c r="H567" s="69"/>
      <c r="I567" s="69"/>
      <c r="J567" s="69"/>
    </row>
    <row r="568" spans="1:10" s="68" customFormat="1" ht="15.75">
      <c r="A568" s="69"/>
      <c r="B568" s="69"/>
      <c r="C568" s="69"/>
      <c r="D568" s="69"/>
      <c r="E568" s="69"/>
      <c r="F568" s="69"/>
      <c r="G568" s="69"/>
      <c r="H568" s="69"/>
      <c r="I568" s="69"/>
      <c r="J568" s="69"/>
    </row>
    <row r="569" spans="1:10" s="68" customFormat="1" ht="15.75">
      <c r="A569" s="69"/>
      <c r="B569" s="69"/>
      <c r="C569" s="69"/>
      <c r="D569" s="69"/>
      <c r="E569" s="69"/>
      <c r="F569" s="69"/>
      <c r="G569" s="69"/>
      <c r="H569" s="69"/>
      <c r="I569" s="69"/>
      <c r="J569" s="69"/>
    </row>
    <row r="570" spans="1:10" s="68" customFormat="1" ht="15.75">
      <c r="A570" s="69"/>
      <c r="B570" s="69"/>
      <c r="C570" s="69"/>
      <c r="D570" s="69"/>
      <c r="E570" s="69"/>
      <c r="F570" s="69"/>
      <c r="G570" s="69"/>
      <c r="H570" s="69"/>
      <c r="I570" s="69"/>
      <c r="J570" s="69"/>
    </row>
    <row r="571" spans="1:10" s="68" customFormat="1" ht="15.75">
      <c r="A571" s="69"/>
      <c r="B571" s="69"/>
      <c r="C571" s="69"/>
      <c r="D571" s="69"/>
      <c r="E571" s="69"/>
      <c r="F571" s="69"/>
      <c r="G571" s="69"/>
      <c r="H571" s="69"/>
      <c r="I571" s="69"/>
      <c r="J571" s="69"/>
    </row>
    <row r="572" spans="1:10" s="68" customFormat="1" ht="15.75">
      <c r="A572" s="69"/>
      <c r="B572" s="69"/>
      <c r="C572" s="69"/>
      <c r="D572" s="69"/>
      <c r="E572" s="69"/>
      <c r="F572" s="69"/>
      <c r="G572" s="69"/>
      <c r="H572" s="69"/>
      <c r="I572" s="69"/>
      <c r="J572" s="69"/>
    </row>
    <row r="573" spans="1:10" s="68" customFormat="1" ht="15.75">
      <c r="A573" s="69"/>
      <c r="B573" s="69"/>
      <c r="C573" s="69"/>
      <c r="D573" s="69"/>
      <c r="E573" s="69"/>
      <c r="F573" s="69"/>
      <c r="G573" s="69"/>
      <c r="H573" s="69"/>
      <c r="I573" s="69"/>
      <c r="J573" s="69"/>
    </row>
    <row r="574" spans="1:10" s="68" customFormat="1" ht="15.75">
      <c r="A574" s="69"/>
      <c r="B574" s="69"/>
      <c r="C574" s="69"/>
      <c r="D574" s="69"/>
      <c r="E574" s="69"/>
      <c r="F574" s="69"/>
      <c r="G574" s="69"/>
      <c r="H574" s="69"/>
      <c r="I574" s="69"/>
      <c r="J574" s="69"/>
    </row>
    <row r="575" spans="1:10" s="68" customFormat="1" ht="15.75">
      <c r="A575" s="69"/>
      <c r="B575" s="69"/>
      <c r="C575" s="69"/>
      <c r="D575" s="69"/>
      <c r="E575" s="69"/>
      <c r="F575" s="69"/>
      <c r="G575" s="69"/>
      <c r="H575" s="69"/>
      <c r="I575" s="69"/>
      <c r="J575" s="69"/>
    </row>
    <row r="576" spans="1:10" s="68" customFormat="1" ht="15.75">
      <c r="A576" s="69"/>
      <c r="B576" s="69"/>
      <c r="C576" s="69"/>
      <c r="D576" s="69"/>
      <c r="E576" s="69"/>
      <c r="F576" s="69"/>
      <c r="G576" s="69"/>
      <c r="H576" s="69"/>
      <c r="I576" s="69"/>
      <c r="J576" s="69"/>
    </row>
    <row r="577" spans="1:10" s="68" customFormat="1" ht="15.75">
      <c r="A577" s="69"/>
      <c r="B577" s="69"/>
      <c r="C577" s="69"/>
      <c r="D577" s="69"/>
      <c r="E577" s="69"/>
      <c r="F577" s="69"/>
      <c r="G577" s="69"/>
      <c r="H577" s="69"/>
      <c r="I577" s="69"/>
      <c r="J577" s="69"/>
    </row>
    <row r="578" spans="1:10" s="68" customFormat="1" ht="15.75">
      <c r="A578" s="69"/>
      <c r="B578" s="69"/>
      <c r="C578" s="69"/>
      <c r="D578" s="69"/>
      <c r="E578" s="69"/>
      <c r="F578" s="69"/>
      <c r="G578" s="69"/>
      <c r="H578" s="69"/>
      <c r="I578" s="69"/>
      <c r="J578" s="69"/>
    </row>
    <row r="579" spans="1:10" s="68" customFormat="1" ht="15.75">
      <c r="A579" s="69"/>
      <c r="B579" s="69"/>
      <c r="C579" s="69"/>
      <c r="D579" s="69"/>
      <c r="E579" s="69"/>
      <c r="F579" s="69"/>
      <c r="G579" s="69"/>
      <c r="H579" s="69"/>
      <c r="I579" s="69"/>
      <c r="J579" s="69"/>
    </row>
    <row r="580" spans="1:10" s="68" customFormat="1" ht="15.75">
      <c r="A580" s="69"/>
      <c r="B580" s="69"/>
      <c r="C580" s="69"/>
      <c r="D580" s="69"/>
      <c r="E580" s="69"/>
      <c r="F580" s="69"/>
      <c r="G580" s="69"/>
      <c r="H580" s="69"/>
      <c r="I580" s="69"/>
      <c r="J580" s="69"/>
    </row>
    <row r="581" spans="1:10" s="68" customFormat="1" ht="15.75">
      <c r="A581" s="69"/>
      <c r="B581" s="69"/>
      <c r="C581" s="69"/>
      <c r="D581" s="69"/>
      <c r="E581" s="69"/>
      <c r="F581" s="69"/>
      <c r="G581" s="69"/>
      <c r="H581" s="69"/>
      <c r="I581" s="69"/>
      <c r="J581" s="69"/>
    </row>
    <row r="582" spans="1:10" s="68" customFormat="1" ht="15.75">
      <c r="A582" s="69"/>
      <c r="B582" s="69"/>
      <c r="C582" s="69"/>
      <c r="D582" s="69"/>
      <c r="E582" s="69"/>
      <c r="F582" s="69"/>
      <c r="G582" s="69"/>
      <c r="H582" s="69"/>
      <c r="I582" s="69"/>
      <c r="J582" s="69"/>
    </row>
    <row r="583" spans="1:10" s="68" customFormat="1" ht="15.75">
      <c r="A583" s="69"/>
      <c r="B583" s="69"/>
      <c r="C583" s="69"/>
      <c r="D583" s="69"/>
      <c r="E583" s="69"/>
      <c r="F583" s="69"/>
      <c r="G583" s="69"/>
      <c r="H583" s="69"/>
      <c r="I583" s="69"/>
      <c r="J583" s="69"/>
    </row>
    <row r="584" spans="1:10" s="68" customFormat="1" ht="15.75">
      <c r="A584" s="69"/>
      <c r="B584" s="69"/>
      <c r="C584" s="69"/>
      <c r="D584" s="69"/>
      <c r="E584" s="69"/>
      <c r="F584" s="69"/>
      <c r="G584" s="69"/>
      <c r="H584" s="69"/>
      <c r="I584" s="69"/>
      <c r="J584" s="69"/>
    </row>
    <row r="585" spans="1:10" s="68" customFormat="1" ht="15.75">
      <c r="A585" s="69"/>
      <c r="B585" s="69"/>
      <c r="C585" s="69"/>
      <c r="D585" s="69"/>
      <c r="E585" s="69"/>
      <c r="F585" s="69"/>
      <c r="G585" s="69"/>
      <c r="H585" s="69"/>
      <c r="I585" s="69"/>
      <c r="J585" s="69"/>
    </row>
    <row r="586" spans="1:10" s="68" customFormat="1" ht="15.75">
      <c r="A586" s="69"/>
      <c r="B586" s="69"/>
      <c r="C586" s="69"/>
      <c r="D586" s="69"/>
      <c r="E586" s="69"/>
      <c r="F586" s="69"/>
      <c r="G586" s="69"/>
      <c r="H586" s="69"/>
      <c r="I586" s="69"/>
      <c r="J586" s="69"/>
    </row>
    <row r="587" spans="1:10" s="68" customFormat="1" ht="15.75">
      <c r="A587" s="69"/>
      <c r="B587" s="69"/>
      <c r="C587" s="69"/>
      <c r="D587" s="69"/>
      <c r="E587" s="69"/>
      <c r="F587" s="69"/>
      <c r="G587" s="69"/>
      <c r="H587" s="69"/>
      <c r="I587" s="69"/>
      <c r="J587" s="69"/>
    </row>
    <row r="588" spans="1:10" s="68" customFormat="1" ht="15.75">
      <c r="A588" s="69"/>
      <c r="B588" s="69"/>
      <c r="C588" s="69"/>
      <c r="D588" s="69"/>
      <c r="E588" s="69"/>
      <c r="F588" s="69"/>
      <c r="G588" s="69"/>
      <c r="H588" s="69"/>
      <c r="I588" s="69"/>
      <c r="J588" s="69"/>
    </row>
    <row r="589" spans="1:10" s="68" customFormat="1" ht="15.75">
      <c r="A589" s="69"/>
      <c r="B589" s="69"/>
      <c r="C589" s="69"/>
      <c r="D589" s="69"/>
      <c r="E589" s="69"/>
      <c r="F589" s="69"/>
      <c r="G589" s="69"/>
      <c r="H589" s="69"/>
      <c r="I589" s="69"/>
      <c r="J589" s="69"/>
    </row>
    <row r="590" spans="1:10" s="68" customFormat="1" ht="15.75">
      <c r="A590" s="69"/>
      <c r="B590" s="69"/>
      <c r="C590" s="69"/>
      <c r="D590" s="69"/>
      <c r="E590" s="69"/>
      <c r="F590" s="69"/>
      <c r="G590" s="69"/>
      <c r="H590" s="69"/>
      <c r="I590" s="69"/>
      <c r="J590" s="69"/>
    </row>
    <row r="591" spans="1:10" s="68" customFormat="1" ht="15.75">
      <c r="A591" s="69"/>
      <c r="B591" s="69"/>
      <c r="C591" s="69"/>
      <c r="D591" s="69"/>
      <c r="E591" s="69"/>
      <c r="F591" s="69"/>
      <c r="G591" s="69"/>
      <c r="H591" s="69"/>
      <c r="I591" s="69"/>
      <c r="J591" s="69"/>
    </row>
    <row r="592" spans="1:10" s="68" customFormat="1" ht="15.75">
      <c r="A592" s="69"/>
      <c r="B592" s="69"/>
      <c r="C592" s="69"/>
      <c r="D592" s="69"/>
      <c r="E592" s="69"/>
      <c r="F592" s="69"/>
      <c r="G592" s="69"/>
      <c r="H592" s="69"/>
      <c r="I592" s="69"/>
      <c r="J592" s="69"/>
    </row>
    <row r="593" spans="1:10" s="68" customFormat="1" ht="15.75">
      <c r="A593" s="69"/>
      <c r="B593" s="69"/>
      <c r="C593" s="69"/>
      <c r="D593" s="69"/>
      <c r="E593" s="69"/>
      <c r="F593" s="69"/>
      <c r="G593" s="69"/>
      <c r="H593" s="69"/>
      <c r="I593" s="69"/>
      <c r="J593" s="69"/>
    </row>
    <row r="594" spans="1:10" s="68" customFormat="1" ht="15.75">
      <c r="A594" s="69"/>
      <c r="B594" s="69"/>
      <c r="C594" s="69"/>
      <c r="D594" s="69"/>
      <c r="E594" s="69"/>
      <c r="F594" s="69"/>
      <c r="G594" s="69"/>
      <c r="H594" s="69"/>
      <c r="I594" s="69"/>
      <c r="J594" s="69"/>
    </row>
    <row r="595" spans="1:10" s="68" customFormat="1" ht="15.75">
      <c r="A595" s="69"/>
      <c r="B595" s="69"/>
      <c r="C595" s="69"/>
      <c r="D595" s="69"/>
      <c r="E595" s="69"/>
      <c r="F595" s="69"/>
      <c r="G595" s="69"/>
      <c r="H595" s="69"/>
      <c r="I595" s="69"/>
      <c r="J595" s="69"/>
    </row>
    <row r="596" spans="1:10" s="68" customFormat="1" ht="15.75">
      <c r="A596" s="69"/>
      <c r="B596" s="69"/>
      <c r="C596" s="69"/>
      <c r="D596" s="69"/>
      <c r="E596" s="69"/>
      <c r="F596" s="69"/>
      <c r="G596" s="69"/>
      <c r="H596" s="69"/>
      <c r="I596" s="69"/>
      <c r="J596" s="69"/>
    </row>
    <row r="597" spans="1:10" s="68" customFormat="1" ht="15.75">
      <c r="A597" s="69"/>
      <c r="B597" s="69"/>
      <c r="C597" s="69"/>
      <c r="D597" s="69"/>
      <c r="E597" s="69"/>
      <c r="F597" s="69"/>
      <c r="G597" s="69"/>
      <c r="H597" s="69"/>
      <c r="I597" s="69"/>
      <c r="J597" s="69"/>
    </row>
    <row r="598" spans="1:10" s="68" customFormat="1" ht="15.75">
      <c r="A598" s="69"/>
      <c r="B598" s="69"/>
      <c r="C598" s="69"/>
      <c r="D598" s="69"/>
      <c r="E598" s="69"/>
      <c r="F598" s="69"/>
      <c r="G598" s="69"/>
      <c r="H598" s="69"/>
      <c r="I598" s="69"/>
      <c r="J598" s="69"/>
    </row>
    <row r="599" spans="1:10" s="68" customFormat="1" ht="15.75">
      <c r="A599" s="69"/>
      <c r="B599" s="69"/>
      <c r="C599" s="69"/>
      <c r="D599" s="69"/>
      <c r="E599" s="69"/>
      <c r="F599" s="69"/>
      <c r="G599" s="69"/>
      <c r="H599" s="69"/>
      <c r="I599" s="69"/>
      <c r="J599" s="69"/>
    </row>
    <row r="600" spans="1:10" s="68" customFormat="1" ht="15.75">
      <c r="A600" s="69"/>
      <c r="B600" s="69"/>
      <c r="C600" s="69"/>
      <c r="D600" s="69"/>
      <c r="E600" s="69"/>
      <c r="F600" s="69"/>
      <c r="G600" s="69"/>
      <c r="H600" s="69"/>
      <c r="I600" s="69"/>
      <c r="J600" s="69"/>
    </row>
    <row r="601" spans="1:10" s="68" customFormat="1" ht="15.75">
      <c r="A601" s="69"/>
      <c r="B601" s="69"/>
      <c r="C601" s="69"/>
      <c r="D601" s="69"/>
      <c r="E601" s="69"/>
      <c r="F601" s="69"/>
      <c r="G601" s="69"/>
      <c r="H601" s="69"/>
      <c r="I601" s="69"/>
      <c r="J601" s="69"/>
    </row>
    <row r="602" spans="1:10" s="68" customFormat="1" ht="15.75">
      <c r="A602" s="69"/>
      <c r="B602" s="69"/>
      <c r="C602" s="69"/>
      <c r="D602" s="69"/>
      <c r="E602" s="69"/>
      <c r="F602" s="69"/>
      <c r="G602" s="69"/>
      <c r="H602" s="69"/>
      <c r="I602" s="69"/>
      <c r="J602" s="69"/>
    </row>
    <row r="603" spans="1:10" s="68" customFormat="1" ht="15.75">
      <c r="A603" s="69"/>
      <c r="B603" s="69"/>
      <c r="C603" s="69"/>
      <c r="D603" s="69"/>
      <c r="E603" s="69"/>
      <c r="F603" s="69"/>
      <c r="G603" s="69"/>
      <c r="H603" s="69"/>
      <c r="I603" s="69"/>
      <c r="J603" s="69"/>
    </row>
    <row r="604" spans="1:10" s="68" customFormat="1" ht="15.75">
      <c r="A604" s="69"/>
      <c r="B604" s="69"/>
      <c r="C604" s="69"/>
      <c r="D604" s="69"/>
      <c r="E604" s="69"/>
      <c r="F604" s="69"/>
      <c r="G604" s="69"/>
      <c r="H604" s="69"/>
      <c r="I604" s="69"/>
      <c r="J604" s="69"/>
    </row>
    <row r="605" spans="1:10" s="68" customFormat="1" ht="15.75">
      <c r="A605" s="69"/>
      <c r="B605" s="69"/>
      <c r="C605" s="69"/>
      <c r="D605" s="69"/>
      <c r="E605" s="69"/>
      <c r="F605" s="69"/>
      <c r="G605" s="69"/>
      <c r="H605" s="69"/>
      <c r="I605" s="69"/>
      <c r="J605" s="69"/>
    </row>
    <row r="606" spans="1:10" s="68" customFormat="1" ht="15.75">
      <c r="A606" s="69"/>
      <c r="B606" s="69"/>
      <c r="C606" s="69"/>
      <c r="D606" s="69"/>
      <c r="E606" s="69"/>
      <c r="F606" s="69"/>
      <c r="G606" s="69"/>
      <c r="H606" s="69"/>
      <c r="I606" s="69"/>
      <c r="J606" s="69"/>
    </row>
    <row r="607" spans="1:10" s="68" customFormat="1" ht="15.75">
      <c r="A607" s="69"/>
      <c r="B607" s="69"/>
      <c r="C607" s="69"/>
      <c r="D607" s="69"/>
      <c r="E607" s="69"/>
      <c r="F607" s="69"/>
      <c r="G607" s="69"/>
      <c r="H607" s="69"/>
      <c r="I607" s="69"/>
      <c r="J607" s="69"/>
    </row>
    <row r="608" spans="1:10" s="68" customFormat="1" ht="15.75">
      <c r="A608" s="69"/>
      <c r="B608" s="69"/>
      <c r="C608" s="69"/>
      <c r="D608" s="69"/>
      <c r="E608" s="69"/>
      <c r="F608" s="69"/>
      <c r="G608" s="69"/>
      <c r="H608" s="69"/>
      <c r="I608" s="69"/>
      <c r="J608" s="69"/>
    </row>
    <row r="609" spans="1:10" s="68" customFormat="1" ht="15.75">
      <c r="A609" s="69"/>
      <c r="B609" s="69"/>
      <c r="C609" s="69"/>
      <c r="D609" s="69"/>
      <c r="E609" s="69"/>
      <c r="F609" s="69"/>
      <c r="G609" s="69"/>
      <c r="H609" s="69"/>
      <c r="I609" s="69"/>
      <c r="J609" s="69"/>
    </row>
    <row r="610" spans="1:10" s="68" customFormat="1" ht="15.75">
      <c r="A610" s="69"/>
      <c r="B610" s="69"/>
      <c r="C610" s="69"/>
      <c r="D610" s="69"/>
      <c r="E610" s="69"/>
      <c r="F610" s="69"/>
      <c r="G610" s="69"/>
      <c r="H610" s="69"/>
      <c r="I610" s="69"/>
      <c r="J610" s="69"/>
    </row>
    <row r="611" spans="1:10" s="68" customFormat="1" ht="15.75">
      <c r="A611" s="69"/>
      <c r="B611" s="69"/>
      <c r="C611" s="69"/>
      <c r="D611" s="69"/>
      <c r="E611" s="69"/>
      <c r="F611" s="69"/>
      <c r="G611" s="69"/>
      <c r="H611" s="69"/>
      <c r="I611" s="69"/>
      <c r="J611" s="69"/>
    </row>
    <row r="612" spans="1:10" s="68" customFormat="1" ht="15.75">
      <c r="A612" s="69"/>
      <c r="B612" s="69"/>
      <c r="C612" s="69"/>
      <c r="D612" s="69"/>
      <c r="E612" s="69"/>
      <c r="F612" s="69"/>
      <c r="G612" s="69"/>
      <c r="H612" s="69"/>
      <c r="I612" s="69"/>
      <c r="J612" s="69"/>
    </row>
    <row r="613" spans="1:10" s="68" customFormat="1" ht="15.75">
      <c r="A613" s="69"/>
      <c r="B613" s="69"/>
      <c r="C613" s="69"/>
      <c r="D613" s="69"/>
      <c r="E613" s="69"/>
      <c r="F613" s="69"/>
      <c r="G613" s="69"/>
      <c r="H613" s="69"/>
      <c r="I613" s="69"/>
      <c r="J613" s="69"/>
    </row>
    <row r="614" spans="1:10" s="68" customFormat="1" ht="15.75">
      <c r="A614" s="69"/>
      <c r="B614" s="69"/>
      <c r="C614" s="69"/>
      <c r="D614" s="69"/>
      <c r="E614" s="69"/>
      <c r="F614" s="69"/>
      <c r="G614" s="69"/>
      <c r="H614" s="69"/>
      <c r="I614" s="69"/>
      <c r="J614" s="69"/>
    </row>
    <row r="615" spans="1:10" s="68" customFormat="1" ht="15.75">
      <c r="A615" s="69"/>
      <c r="B615" s="69"/>
      <c r="C615" s="69"/>
      <c r="D615" s="69"/>
      <c r="E615" s="69"/>
      <c r="F615" s="69"/>
      <c r="G615" s="69"/>
      <c r="H615" s="69"/>
      <c r="I615" s="69"/>
      <c r="J615" s="69"/>
    </row>
    <row r="616" spans="1:10" s="68" customFormat="1" ht="15.75">
      <c r="A616" s="69"/>
      <c r="B616" s="69"/>
      <c r="C616" s="69"/>
      <c r="D616" s="69"/>
      <c r="E616" s="69"/>
      <c r="F616" s="69"/>
      <c r="G616" s="69"/>
      <c r="H616" s="69"/>
      <c r="I616" s="69"/>
      <c r="J616" s="69"/>
    </row>
    <row r="617" spans="1:10" s="68" customFormat="1" ht="15.75">
      <c r="A617" s="69"/>
      <c r="B617" s="69"/>
      <c r="C617" s="69"/>
      <c r="D617" s="69"/>
      <c r="E617" s="69"/>
      <c r="F617" s="69"/>
      <c r="G617" s="69"/>
      <c r="H617" s="69"/>
      <c r="I617" s="69"/>
      <c r="J617" s="69"/>
    </row>
    <row r="618" spans="1:10" s="68" customFormat="1" ht="15.75">
      <c r="A618" s="69"/>
      <c r="B618" s="69"/>
      <c r="C618" s="69"/>
      <c r="D618" s="69"/>
      <c r="E618" s="69"/>
      <c r="F618" s="69"/>
      <c r="G618" s="69"/>
      <c r="H618" s="69"/>
      <c r="I618" s="69"/>
      <c r="J618" s="69"/>
    </row>
    <row r="619" spans="1:10" s="68" customFormat="1" ht="15.75">
      <c r="A619" s="69"/>
      <c r="B619" s="69"/>
      <c r="C619" s="69"/>
      <c r="D619" s="69"/>
      <c r="E619" s="69"/>
      <c r="F619" s="69"/>
      <c r="G619" s="69"/>
      <c r="H619" s="69"/>
      <c r="I619" s="69"/>
      <c r="J619" s="69"/>
    </row>
    <row r="620" spans="1:10" s="68" customFormat="1" ht="15.75">
      <c r="A620" s="69"/>
      <c r="B620" s="69"/>
      <c r="C620" s="69"/>
      <c r="D620" s="69"/>
      <c r="E620" s="69"/>
      <c r="F620" s="69"/>
      <c r="G620" s="69"/>
      <c r="H620" s="69"/>
      <c r="I620" s="69"/>
      <c r="J620" s="69"/>
    </row>
    <row r="621" spans="1:10" s="68" customFormat="1" ht="15.75">
      <c r="A621" s="69"/>
      <c r="B621" s="69"/>
      <c r="C621" s="69"/>
      <c r="D621" s="69"/>
      <c r="E621" s="69"/>
      <c r="F621" s="69"/>
      <c r="G621" s="69"/>
      <c r="H621" s="69"/>
      <c r="I621" s="69"/>
      <c r="J621" s="69"/>
    </row>
    <row r="622" spans="1:10" s="68" customFormat="1" ht="15.75">
      <c r="A622" s="69"/>
      <c r="B622" s="69"/>
      <c r="C622" s="69"/>
      <c r="D622" s="69"/>
      <c r="E622" s="69"/>
      <c r="F622" s="69"/>
      <c r="G622" s="69"/>
      <c r="H622" s="69"/>
      <c r="I622" s="69"/>
      <c r="J622" s="69"/>
    </row>
    <row r="623" spans="1:10" s="68" customFormat="1" ht="15.75">
      <c r="A623" s="69"/>
      <c r="B623" s="69"/>
      <c r="C623" s="69"/>
      <c r="D623" s="69"/>
      <c r="E623" s="69"/>
      <c r="F623" s="69"/>
      <c r="G623" s="69"/>
      <c r="H623" s="69"/>
      <c r="I623" s="69"/>
      <c r="J623" s="69"/>
    </row>
    <row r="624" spans="1:10" s="68" customFormat="1" ht="15.75">
      <c r="A624" s="69"/>
      <c r="B624" s="69"/>
      <c r="C624" s="69"/>
      <c r="D624" s="69"/>
      <c r="E624" s="69"/>
      <c r="F624" s="69"/>
      <c r="G624" s="69"/>
      <c r="H624" s="69"/>
      <c r="I624" s="69"/>
      <c r="J624" s="69"/>
    </row>
    <row r="625" spans="1:10" s="68" customFormat="1" ht="15.75">
      <c r="A625" s="69"/>
      <c r="B625" s="69"/>
      <c r="C625" s="69"/>
      <c r="D625" s="69"/>
      <c r="E625" s="69"/>
      <c r="F625" s="69"/>
      <c r="G625" s="69"/>
      <c r="H625" s="69"/>
      <c r="I625" s="69"/>
      <c r="J625" s="69"/>
    </row>
    <row r="626" spans="1:10" s="68" customFormat="1" ht="15.75">
      <c r="A626" s="69"/>
      <c r="B626" s="69"/>
      <c r="C626" s="69"/>
      <c r="D626" s="69"/>
      <c r="E626" s="69"/>
      <c r="F626" s="69"/>
      <c r="G626" s="69"/>
      <c r="H626" s="69"/>
      <c r="I626" s="69"/>
      <c r="J626" s="69"/>
    </row>
    <row r="627" spans="1:10" s="68" customFormat="1" ht="15.75">
      <c r="A627" s="69"/>
      <c r="B627" s="69"/>
      <c r="C627" s="69"/>
      <c r="D627" s="69"/>
      <c r="E627" s="69"/>
      <c r="F627" s="69"/>
      <c r="G627" s="69"/>
      <c r="H627" s="69"/>
      <c r="I627" s="69"/>
      <c r="J627" s="69"/>
    </row>
    <row r="628" spans="1:10" s="68" customFormat="1" ht="15.75">
      <c r="A628" s="69"/>
      <c r="B628" s="69"/>
      <c r="C628" s="69"/>
      <c r="D628" s="69"/>
      <c r="E628" s="69"/>
      <c r="F628" s="69"/>
      <c r="G628" s="69"/>
      <c r="H628" s="69"/>
      <c r="I628" s="69"/>
      <c r="J628" s="69"/>
    </row>
    <row r="629" spans="1:10" s="68" customFormat="1" ht="15.75">
      <c r="A629" s="69"/>
      <c r="B629" s="69"/>
      <c r="C629" s="69"/>
      <c r="D629" s="69"/>
      <c r="E629" s="69"/>
      <c r="F629" s="69"/>
      <c r="G629" s="69"/>
      <c r="H629" s="69"/>
      <c r="I629" s="69"/>
      <c r="J629" s="69"/>
    </row>
    <row r="630" spans="1:10" s="68" customFormat="1" ht="15.75">
      <c r="A630" s="69"/>
      <c r="B630" s="69"/>
      <c r="C630" s="69"/>
      <c r="D630" s="69"/>
      <c r="E630" s="69"/>
      <c r="F630" s="69"/>
      <c r="G630" s="69"/>
      <c r="H630" s="69"/>
      <c r="I630" s="69"/>
      <c r="J630" s="69"/>
    </row>
    <row r="631" spans="1:10" s="68" customFormat="1" ht="15.75">
      <c r="A631" s="69"/>
      <c r="B631" s="69"/>
      <c r="C631" s="69"/>
      <c r="D631" s="69"/>
      <c r="E631" s="69"/>
      <c r="F631" s="69"/>
      <c r="G631" s="69"/>
      <c r="H631" s="69"/>
      <c r="I631" s="69"/>
      <c r="J631" s="69"/>
    </row>
    <row r="632" spans="1:10" s="68" customFormat="1" ht="15.75">
      <c r="A632" s="69"/>
      <c r="B632" s="69"/>
      <c r="C632" s="69"/>
      <c r="D632" s="69"/>
      <c r="E632" s="69"/>
      <c r="F632" s="69"/>
      <c r="G632" s="69"/>
      <c r="H632" s="69"/>
      <c r="I632" s="69"/>
      <c r="J632" s="69"/>
    </row>
    <row r="633" spans="1:10" s="68" customFormat="1" ht="15.75">
      <c r="A633" s="69"/>
      <c r="B633" s="69"/>
      <c r="C633" s="69"/>
      <c r="D633" s="69"/>
      <c r="E633" s="69"/>
      <c r="F633" s="69"/>
      <c r="G633" s="69"/>
      <c r="H633" s="69"/>
      <c r="I633" s="69"/>
      <c r="J633" s="69"/>
    </row>
    <row r="634" spans="1:10" s="68" customFormat="1" ht="15.75">
      <c r="A634" s="69"/>
      <c r="B634" s="69"/>
      <c r="C634" s="69"/>
      <c r="D634" s="69"/>
      <c r="E634" s="69"/>
      <c r="F634" s="69"/>
      <c r="G634" s="69"/>
      <c r="H634" s="69"/>
      <c r="I634" s="69"/>
      <c r="J634" s="69"/>
    </row>
    <row r="635" spans="1:10" s="68" customFormat="1" ht="15.75">
      <c r="A635" s="69"/>
      <c r="B635" s="69"/>
      <c r="C635" s="69"/>
      <c r="D635" s="69"/>
      <c r="E635" s="69"/>
      <c r="F635" s="69"/>
      <c r="G635" s="69"/>
      <c r="H635" s="69"/>
      <c r="I635" s="69"/>
      <c r="J635" s="69"/>
    </row>
    <row r="636" spans="1:10" s="68" customFormat="1" ht="15.75">
      <c r="A636" s="69"/>
      <c r="B636" s="69"/>
      <c r="C636" s="69"/>
      <c r="D636" s="69"/>
      <c r="E636" s="69"/>
      <c r="F636" s="69"/>
      <c r="G636" s="69"/>
      <c r="H636" s="69"/>
      <c r="I636" s="69"/>
      <c r="J636" s="69"/>
    </row>
    <row r="637" spans="1:10" s="68" customFormat="1" ht="15.75">
      <c r="A637" s="69"/>
      <c r="B637" s="69"/>
      <c r="C637" s="69"/>
      <c r="D637" s="69"/>
      <c r="E637" s="69"/>
      <c r="F637" s="69"/>
      <c r="G637" s="69"/>
      <c r="H637" s="69"/>
      <c r="I637" s="69"/>
      <c r="J637" s="69"/>
    </row>
    <row r="638" spans="1:10" s="68" customFormat="1" ht="15.75">
      <c r="A638" s="69"/>
      <c r="B638" s="69"/>
      <c r="C638" s="69"/>
      <c r="D638" s="69"/>
      <c r="E638" s="69"/>
      <c r="F638" s="69"/>
      <c r="G638" s="69"/>
      <c r="H638" s="69"/>
      <c r="I638" s="69"/>
      <c r="J638" s="69"/>
    </row>
    <row r="639" spans="1:10" s="68" customFormat="1" ht="15.75">
      <c r="A639" s="69"/>
      <c r="B639" s="69"/>
      <c r="C639" s="69"/>
      <c r="D639" s="69"/>
      <c r="E639" s="69"/>
      <c r="F639" s="69"/>
      <c r="G639" s="69"/>
      <c r="H639" s="69"/>
      <c r="I639" s="69"/>
      <c r="J639" s="69"/>
    </row>
    <row r="640" spans="1:10" s="68" customFormat="1" ht="15.75">
      <c r="A640" s="69"/>
      <c r="B640" s="69"/>
      <c r="C640" s="69"/>
      <c r="D640" s="69"/>
      <c r="E640" s="69"/>
      <c r="F640" s="69"/>
      <c r="G640" s="69"/>
      <c r="H640" s="69"/>
      <c r="I640" s="69"/>
      <c r="J640" s="69"/>
    </row>
    <row r="641" spans="1:10" s="68" customFormat="1" ht="15.75">
      <c r="A641" s="69"/>
      <c r="B641" s="69"/>
      <c r="C641" s="69"/>
      <c r="D641" s="69"/>
      <c r="E641" s="69"/>
      <c r="F641" s="69"/>
      <c r="G641" s="69"/>
      <c r="H641" s="69"/>
      <c r="I641" s="69"/>
      <c r="J641" s="69"/>
    </row>
    <row r="642" spans="1:10" s="68" customFormat="1" ht="15.75">
      <c r="A642" s="69"/>
      <c r="B642" s="69"/>
      <c r="C642" s="69"/>
      <c r="D642" s="69"/>
      <c r="E642" s="69"/>
      <c r="F642" s="69"/>
      <c r="G642" s="69"/>
      <c r="H642" s="69"/>
      <c r="I642" s="69"/>
      <c r="J642" s="69"/>
    </row>
    <row r="643" spans="1:10" s="68" customFormat="1" ht="15.75">
      <c r="A643" s="69"/>
      <c r="B643" s="69"/>
      <c r="C643" s="69"/>
      <c r="D643" s="69"/>
      <c r="E643" s="69"/>
      <c r="F643" s="69"/>
      <c r="G643" s="69"/>
      <c r="H643" s="69"/>
      <c r="I643" s="69"/>
      <c r="J643" s="69"/>
    </row>
    <row r="644" spans="1:10" s="68" customFormat="1" ht="15.75">
      <c r="A644" s="69"/>
      <c r="B644" s="69"/>
      <c r="C644" s="69"/>
      <c r="D644" s="69"/>
      <c r="E644" s="69"/>
      <c r="F644" s="69"/>
      <c r="G644" s="69"/>
      <c r="H644" s="69"/>
      <c r="I644" s="69"/>
      <c r="J644" s="69"/>
    </row>
    <row r="645" spans="1:10" s="68" customFormat="1" ht="15.75">
      <c r="A645" s="69"/>
      <c r="B645" s="69"/>
      <c r="C645" s="69"/>
      <c r="D645" s="69"/>
      <c r="E645" s="69"/>
      <c r="F645" s="69"/>
      <c r="G645" s="69"/>
      <c r="H645" s="69"/>
      <c r="I645" s="69"/>
      <c r="J645" s="69"/>
    </row>
    <row r="646" spans="1:10" s="68" customFormat="1" ht="15.75">
      <c r="A646" s="69"/>
      <c r="B646" s="69"/>
      <c r="C646" s="69"/>
      <c r="D646" s="69"/>
      <c r="E646" s="69"/>
      <c r="F646" s="69"/>
      <c r="G646" s="69"/>
      <c r="H646" s="69"/>
      <c r="I646" s="69"/>
      <c r="J646" s="69"/>
    </row>
    <row r="647" spans="1:10" s="68" customFormat="1" ht="15.75">
      <c r="A647" s="69"/>
      <c r="B647" s="69"/>
      <c r="C647" s="69"/>
      <c r="D647" s="69"/>
      <c r="E647" s="69"/>
      <c r="F647" s="69"/>
      <c r="G647" s="69"/>
      <c r="H647" s="69"/>
      <c r="I647" s="69"/>
      <c r="J647" s="69"/>
    </row>
    <row r="648" spans="1:10" s="68" customFormat="1" ht="15.75">
      <c r="A648" s="69"/>
      <c r="B648" s="69"/>
      <c r="C648" s="69"/>
      <c r="D648" s="69"/>
      <c r="E648" s="69"/>
      <c r="F648" s="69"/>
      <c r="G648" s="69"/>
      <c r="H648" s="69"/>
      <c r="I648" s="69"/>
      <c r="J648" s="69"/>
    </row>
    <row r="649" spans="1:10" s="68" customFormat="1" ht="15.75">
      <c r="A649" s="69"/>
      <c r="B649" s="69"/>
      <c r="C649" s="69"/>
      <c r="D649" s="69"/>
      <c r="E649" s="69"/>
      <c r="F649" s="69"/>
      <c r="G649" s="69"/>
      <c r="H649" s="69"/>
      <c r="I649" s="69"/>
      <c r="J649" s="69"/>
    </row>
    <row r="650" spans="1:10" s="68" customFormat="1" ht="15.75">
      <c r="A650" s="69"/>
      <c r="B650" s="69"/>
      <c r="C650" s="69"/>
      <c r="D650" s="69"/>
      <c r="E650" s="69"/>
      <c r="F650" s="69"/>
      <c r="G650" s="69"/>
      <c r="H650" s="69"/>
      <c r="I650" s="69"/>
      <c r="J650" s="69"/>
    </row>
    <row r="651" spans="1:10" s="68" customFormat="1" ht="15.75">
      <c r="A651" s="69"/>
      <c r="B651" s="69"/>
      <c r="C651" s="69"/>
      <c r="D651" s="69"/>
      <c r="E651" s="69"/>
      <c r="F651" s="69"/>
      <c r="G651" s="69"/>
      <c r="H651" s="69"/>
      <c r="I651" s="69"/>
      <c r="J651" s="69"/>
    </row>
    <row r="652" spans="1:10" s="68" customFormat="1" ht="15.75">
      <c r="A652" s="69"/>
      <c r="B652" s="69"/>
      <c r="C652" s="69"/>
      <c r="D652" s="69"/>
      <c r="E652" s="69"/>
      <c r="F652" s="69"/>
      <c r="G652" s="69"/>
      <c r="H652" s="69"/>
      <c r="I652" s="69"/>
      <c r="J652" s="69"/>
    </row>
    <row r="653" spans="1:10" s="68" customFormat="1" ht="15.75">
      <c r="A653" s="69"/>
      <c r="B653" s="69"/>
      <c r="C653" s="69"/>
      <c r="D653" s="69"/>
      <c r="E653" s="69"/>
      <c r="F653" s="69"/>
      <c r="G653" s="69"/>
      <c r="H653" s="69"/>
      <c r="I653" s="69"/>
      <c r="J653" s="69"/>
    </row>
    <row r="654" spans="1:10" s="68" customFormat="1" ht="15.75">
      <c r="A654" s="69"/>
      <c r="B654" s="69"/>
      <c r="C654" s="69"/>
      <c r="D654" s="69"/>
      <c r="E654" s="69"/>
      <c r="F654" s="69"/>
      <c r="G654" s="69"/>
      <c r="H654" s="69"/>
      <c r="I654" s="69"/>
      <c r="J654" s="69"/>
    </row>
    <row r="655" spans="1:10" s="68" customFormat="1" ht="15.75">
      <c r="A655" s="69"/>
      <c r="B655" s="69"/>
      <c r="C655" s="69"/>
      <c r="D655" s="69"/>
      <c r="E655" s="69"/>
      <c r="F655" s="69"/>
      <c r="G655" s="69"/>
      <c r="H655" s="69"/>
      <c r="I655" s="69"/>
      <c r="J655" s="69"/>
    </row>
    <row r="656" spans="1:10" s="68" customFormat="1" ht="15.75">
      <c r="A656" s="69"/>
      <c r="B656" s="69"/>
      <c r="C656" s="69"/>
      <c r="D656" s="69"/>
      <c r="E656" s="69"/>
      <c r="F656" s="69"/>
      <c r="G656" s="69"/>
      <c r="H656" s="69"/>
      <c r="I656" s="69"/>
      <c r="J656" s="69"/>
    </row>
    <row r="657" spans="1:10" s="68" customFormat="1" ht="15.75">
      <c r="A657" s="69"/>
      <c r="B657" s="69"/>
      <c r="C657" s="69"/>
      <c r="D657" s="69"/>
      <c r="E657" s="69"/>
      <c r="F657" s="69"/>
      <c r="G657" s="69"/>
      <c r="H657" s="69"/>
      <c r="I657" s="69"/>
      <c r="J657" s="69"/>
    </row>
    <row r="658" spans="1:10" s="68" customFormat="1" ht="15.75">
      <c r="A658" s="69"/>
      <c r="B658" s="69"/>
      <c r="C658" s="69"/>
      <c r="D658" s="69"/>
      <c r="E658" s="69"/>
      <c r="F658" s="69"/>
      <c r="G658" s="69"/>
      <c r="H658" s="69"/>
      <c r="I658" s="69"/>
      <c r="J658" s="69"/>
    </row>
    <row r="659" spans="1:10" s="68" customFormat="1" ht="15.75">
      <c r="A659" s="69"/>
      <c r="B659" s="69"/>
      <c r="C659" s="69"/>
      <c r="D659" s="69"/>
      <c r="E659" s="69"/>
      <c r="F659" s="69"/>
      <c r="G659" s="69"/>
      <c r="H659" s="69"/>
      <c r="I659" s="69"/>
      <c r="J659" s="69"/>
    </row>
    <row r="660" spans="1:10" s="68" customFormat="1" ht="15.75">
      <c r="A660" s="69"/>
      <c r="B660" s="69"/>
      <c r="C660" s="69"/>
      <c r="D660" s="69"/>
      <c r="E660" s="69"/>
      <c r="F660" s="69"/>
      <c r="G660" s="69"/>
      <c r="H660" s="69"/>
      <c r="I660" s="69"/>
      <c r="J660" s="69"/>
    </row>
    <row r="661" spans="1:10" s="68" customFormat="1" ht="15.75">
      <c r="A661" s="69"/>
      <c r="B661" s="69"/>
      <c r="C661" s="69"/>
      <c r="D661" s="69"/>
      <c r="E661" s="69"/>
      <c r="F661" s="69"/>
      <c r="G661" s="69"/>
      <c r="H661" s="69"/>
      <c r="I661" s="69"/>
      <c r="J661" s="69"/>
    </row>
    <row r="662" spans="1:10" s="68" customFormat="1" ht="15.75">
      <c r="A662" s="69"/>
      <c r="B662" s="69"/>
      <c r="C662" s="69"/>
      <c r="D662" s="69"/>
      <c r="E662" s="69"/>
      <c r="F662" s="69"/>
      <c r="G662" s="69"/>
      <c r="H662" s="69"/>
      <c r="I662" s="69"/>
      <c r="J662" s="69"/>
    </row>
    <row r="663" spans="1:10" s="68" customFormat="1" ht="15.75">
      <c r="A663" s="69"/>
      <c r="B663" s="69"/>
      <c r="C663" s="69"/>
      <c r="D663" s="69"/>
      <c r="E663" s="69"/>
      <c r="F663" s="69"/>
      <c r="G663" s="69"/>
      <c r="H663" s="69"/>
      <c r="I663" s="69"/>
      <c r="J663" s="69"/>
    </row>
    <row r="664" spans="1:10" s="68" customFormat="1" ht="15.75">
      <c r="A664" s="69"/>
      <c r="B664" s="69"/>
      <c r="C664" s="69"/>
      <c r="D664" s="69"/>
      <c r="E664" s="69"/>
      <c r="F664" s="69"/>
      <c r="G664" s="69"/>
      <c r="H664" s="69"/>
      <c r="I664" s="69"/>
      <c r="J664" s="69"/>
    </row>
    <row r="665" spans="1:10" s="68" customFormat="1" ht="15.75">
      <c r="A665" s="69"/>
      <c r="B665" s="69"/>
      <c r="C665" s="69"/>
      <c r="D665" s="69"/>
      <c r="E665" s="69"/>
      <c r="F665" s="69"/>
      <c r="G665" s="69"/>
      <c r="H665" s="69"/>
      <c r="I665" s="69"/>
      <c r="J665" s="69"/>
    </row>
    <row r="666" spans="1:10" s="68" customFormat="1" ht="15.75">
      <c r="A666" s="69"/>
      <c r="B666" s="69"/>
      <c r="C666" s="69"/>
      <c r="D666" s="69"/>
      <c r="E666" s="69"/>
      <c r="F666" s="69"/>
      <c r="G666" s="69"/>
      <c r="H666" s="69"/>
      <c r="I666" s="69"/>
      <c r="J666" s="69"/>
    </row>
    <row r="667" spans="1:10" s="68" customFormat="1" ht="15.75">
      <c r="A667" s="69"/>
      <c r="B667" s="69"/>
      <c r="C667" s="69"/>
      <c r="D667" s="69"/>
      <c r="E667" s="69"/>
      <c r="F667" s="69"/>
      <c r="G667" s="69"/>
      <c r="H667" s="69"/>
      <c r="I667" s="69"/>
      <c r="J667" s="69"/>
    </row>
    <row r="668" spans="1:10" s="68" customFormat="1" ht="15.75">
      <c r="A668" s="69"/>
      <c r="B668" s="69"/>
      <c r="C668" s="69"/>
      <c r="D668" s="69"/>
      <c r="E668" s="69"/>
      <c r="F668" s="69"/>
      <c r="G668" s="69"/>
      <c r="H668" s="69"/>
      <c r="I668" s="69"/>
      <c r="J668" s="69"/>
    </row>
    <row r="669" spans="1:10" s="68" customFormat="1" ht="15.75">
      <c r="A669" s="69"/>
      <c r="B669" s="69"/>
      <c r="C669" s="69"/>
      <c r="D669" s="69"/>
      <c r="E669" s="69"/>
      <c r="F669" s="69"/>
      <c r="G669" s="69"/>
      <c r="H669" s="69"/>
      <c r="I669" s="69"/>
      <c r="J669" s="69"/>
    </row>
    <row r="670" spans="1:10" s="68" customFormat="1" ht="15.75">
      <c r="A670" s="69"/>
      <c r="B670" s="69"/>
      <c r="C670" s="69"/>
      <c r="D670" s="69"/>
      <c r="E670" s="69"/>
      <c r="F670" s="69"/>
      <c r="G670" s="69"/>
      <c r="H670" s="69"/>
      <c r="I670" s="69"/>
      <c r="J670" s="69"/>
    </row>
    <row r="671" spans="1:10" s="68" customFormat="1" ht="15.75">
      <c r="A671" s="69"/>
      <c r="B671" s="69"/>
      <c r="C671" s="69"/>
      <c r="D671" s="69"/>
      <c r="E671" s="69"/>
      <c r="F671" s="69"/>
      <c r="G671" s="69"/>
      <c r="H671" s="69"/>
      <c r="I671" s="69"/>
      <c r="J671" s="69"/>
    </row>
    <row r="672" spans="1:10" s="68" customFormat="1" ht="15.75">
      <c r="A672" s="69"/>
      <c r="B672" s="69"/>
      <c r="C672" s="69"/>
      <c r="D672" s="69"/>
      <c r="E672" s="69"/>
      <c r="F672" s="69"/>
      <c r="G672" s="69"/>
      <c r="H672" s="69"/>
      <c r="I672" s="69"/>
      <c r="J672" s="69"/>
    </row>
    <row r="673" spans="1:10" s="68" customFormat="1" ht="15.75">
      <c r="A673" s="69"/>
      <c r="B673" s="69"/>
      <c r="C673" s="69"/>
      <c r="D673" s="69"/>
      <c r="E673" s="69"/>
      <c r="F673" s="69"/>
      <c r="G673" s="69"/>
      <c r="H673" s="69"/>
      <c r="I673" s="69"/>
      <c r="J673" s="69"/>
    </row>
    <row r="674" spans="1:10" s="68" customFormat="1" ht="15.75">
      <c r="A674" s="69"/>
      <c r="B674" s="69"/>
      <c r="C674" s="69"/>
      <c r="D674" s="69"/>
      <c r="E674" s="69"/>
      <c r="F674" s="69"/>
      <c r="G674" s="69"/>
      <c r="H674" s="69"/>
      <c r="I674" s="69"/>
      <c r="J674" s="69"/>
    </row>
    <row r="675" spans="1:10" s="68" customFormat="1" ht="15.75">
      <c r="A675" s="69"/>
      <c r="B675" s="69"/>
      <c r="C675" s="69"/>
      <c r="D675" s="69"/>
      <c r="E675" s="69"/>
      <c r="F675" s="69"/>
      <c r="G675" s="69"/>
      <c r="H675" s="69"/>
      <c r="I675" s="69"/>
      <c r="J675" s="69"/>
    </row>
    <row r="676" spans="1:10" s="68" customFormat="1" ht="15.75">
      <c r="A676" s="69"/>
      <c r="B676" s="69"/>
      <c r="C676" s="69"/>
      <c r="D676" s="69"/>
      <c r="E676" s="69"/>
      <c r="F676" s="69"/>
      <c r="G676" s="69"/>
      <c r="H676" s="69"/>
      <c r="I676" s="69"/>
      <c r="J676" s="69"/>
    </row>
    <row r="677" spans="1:10" s="68" customFormat="1" ht="15.75">
      <c r="A677" s="69"/>
      <c r="B677" s="69"/>
      <c r="C677" s="69"/>
      <c r="D677" s="69"/>
      <c r="E677" s="69"/>
      <c r="F677" s="69"/>
      <c r="G677" s="69"/>
      <c r="H677" s="69"/>
      <c r="I677" s="69"/>
      <c r="J677" s="69"/>
    </row>
    <row r="678" spans="1:10" s="68" customFormat="1" ht="15.75">
      <c r="A678" s="69"/>
      <c r="B678" s="69"/>
      <c r="C678" s="69"/>
      <c r="D678" s="69"/>
      <c r="E678" s="69"/>
      <c r="F678" s="69"/>
      <c r="G678" s="69"/>
      <c r="H678" s="69"/>
      <c r="I678" s="69"/>
      <c r="J678" s="69"/>
    </row>
    <row r="679" spans="1:10" s="68" customFormat="1" ht="15.75">
      <c r="A679" s="69"/>
      <c r="B679" s="69"/>
      <c r="C679" s="69"/>
      <c r="D679" s="69"/>
      <c r="E679" s="69"/>
      <c r="F679" s="69"/>
      <c r="G679" s="69"/>
      <c r="H679" s="69"/>
      <c r="I679" s="69"/>
      <c r="J679" s="69"/>
    </row>
    <row r="680" spans="1:10" s="68" customFormat="1" ht="15.75">
      <c r="A680" s="69"/>
      <c r="B680" s="69"/>
      <c r="C680" s="69"/>
      <c r="D680" s="69"/>
      <c r="E680" s="69"/>
      <c r="F680" s="69"/>
      <c r="G680" s="69"/>
      <c r="H680" s="69"/>
      <c r="I680" s="69"/>
      <c r="J680" s="69"/>
    </row>
    <row r="681" spans="1:10" s="68" customFormat="1" ht="15.75">
      <c r="A681" s="69"/>
      <c r="B681" s="69"/>
      <c r="C681" s="69"/>
      <c r="D681" s="69"/>
      <c r="E681" s="69"/>
      <c r="F681" s="69"/>
      <c r="G681" s="69"/>
      <c r="H681" s="69"/>
      <c r="I681" s="69"/>
      <c r="J681" s="69"/>
    </row>
    <row r="682" spans="1:10" s="68" customFormat="1" ht="15.75">
      <c r="A682" s="69"/>
      <c r="B682" s="69"/>
      <c r="C682" s="69"/>
      <c r="D682" s="69"/>
      <c r="E682" s="69"/>
      <c r="F682" s="69"/>
      <c r="G682" s="69"/>
      <c r="H682" s="69"/>
      <c r="I682" s="69"/>
      <c r="J682" s="69"/>
    </row>
    <row r="683" spans="1:10" s="68" customFormat="1" ht="15.75">
      <c r="A683" s="69"/>
      <c r="B683" s="69"/>
      <c r="C683" s="69"/>
      <c r="D683" s="69"/>
      <c r="E683" s="69"/>
      <c r="F683" s="69"/>
      <c r="G683" s="69"/>
      <c r="H683" s="69"/>
      <c r="I683" s="69"/>
      <c r="J683" s="69"/>
    </row>
    <row r="684" spans="1:10" s="68" customFormat="1" ht="15.75">
      <c r="A684" s="69"/>
      <c r="B684" s="69"/>
      <c r="C684" s="69"/>
      <c r="D684" s="69"/>
      <c r="E684" s="69"/>
      <c r="F684" s="69"/>
      <c r="G684" s="69"/>
      <c r="H684" s="69"/>
      <c r="I684" s="69"/>
      <c r="J684" s="69"/>
    </row>
    <row r="685" spans="1:10" s="68" customFormat="1" ht="15.75">
      <c r="A685" s="69"/>
      <c r="B685" s="69"/>
      <c r="C685" s="69"/>
      <c r="D685" s="69"/>
      <c r="E685" s="69"/>
      <c r="F685" s="69"/>
      <c r="G685" s="69"/>
      <c r="H685" s="69"/>
      <c r="I685" s="69"/>
      <c r="J685" s="69"/>
    </row>
    <row r="686" spans="1:10" s="68" customFormat="1" ht="15.75">
      <c r="A686" s="69"/>
      <c r="B686" s="69"/>
      <c r="C686" s="69"/>
      <c r="D686" s="69"/>
      <c r="E686" s="69"/>
      <c r="F686" s="69"/>
      <c r="G686" s="69"/>
      <c r="H686" s="69"/>
      <c r="I686" s="69"/>
      <c r="J686" s="69"/>
    </row>
    <row r="687" spans="1:10" s="68" customFormat="1" ht="15.75">
      <c r="A687" s="69"/>
      <c r="B687" s="69"/>
      <c r="C687" s="69"/>
      <c r="D687" s="69"/>
      <c r="E687" s="69"/>
      <c r="F687" s="69"/>
      <c r="G687" s="69"/>
      <c r="H687" s="69"/>
      <c r="I687" s="69"/>
      <c r="J687" s="69"/>
    </row>
    <row r="688" spans="1:10" s="68" customFormat="1" ht="15.75">
      <c r="A688" s="69"/>
      <c r="B688" s="69"/>
      <c r="C688" s="69"/>
      <c r="D688" s="69"/>
      <c r="E688" s="69"/>
      <c r="F688" s="69"/>
      <c r="G688" s="69"/>
      <c r="H688" s="69"/>
      <c r="I688" s="69"/>
      <c r="J688" s="69"/>
    </row>
    <row r="689" spans="1:10" s="68" customFormat="1" ht="15.75">
      <c r="A689" s="69"/>
      <c r="B689" s="69"/>
      <c r="C689" s="69"/>
      <c r="D689" s="69"/>
      <c r="E689" s="69"/>
      <c r="F689" s="69"/>
      <c r="G689" s="69"/>
      <c r="H689" s="69"/>
      <c r="I689" s="69"/>
      <c r="J689" s="69"/>
    </row>
    <row r="690" spans="1:10" s="68" customFormat="1" ht="15.75">
      <c r="A690" s="69"/>
      <c r="B690" s="69"/>
      <c r="C690" s="69"/>
      <c r="D690" s="69"/>
      <c r="E690" s="69"/>
      <c r="F690" s="69"/>
      <c r="G690" s="69"/>
      <c r="H690" s="69"/>
      <c r="I690" s="69"/>
      <c r="J690" s="69"/>
    </row>
    <row r="691" spans="1:10" s="68" customFormat="1" ht="15.75">
      <c r="A691" s="69"/>
      <c r="B691" s="69"/>
      <c r="C691" s="69"/>
      <c r="D691" s="69"/>
      <c r="E691" s="69"/>
      <c r="F691" s="69"/>
      <c r="G691" s="69"/>
      <c r="H691" s="69"/>
      <c r="I691" s="69"/>
      <c r="J691" s="69"/>
    </row>
    <row r="692" spans="1:10" s="68" customFormat="1" ht="15.75">
      <c r="A692" s="69"/>
      <c r="B692" s="69"/>
      <c r="C692" s="69"/>
      <c r="D692" s="69"/>
      <c r="E692" s="69"/>
      <c r="F692" s="69"/>
      <c r="G692" s="69"/>
      <c r="H692" s="69"/>
      <c r="I692" s="69"/>
      <c r="J692" s="69"/>
    </row>
    <row r="693" spans="1:10" s="68" customFormat="1" ht="15.75">
      <c r="A693" s="69"/>
      <c r="B693" s="69"/>
      <c r="C693" s="69"/>
      <c r="D693" s="69"/>
      <c r="E693" s="69"/>
      <c r="F693" s="69"/>
      <c r="G693" s="69"/>
      <c r="H693" s="69"/>
      <c r="I693" s="69"/>
      <c r="J693" s="69"/>
    </row>
    <row r="694" spans="1:10" s="68" customFormat="1" ht="15.75">
      <c r="A694" s="69"/>
      <c r="B694" s="69"/>
      <c r="C694" s="69"/>
      <c r="D694" s="69"/>
      <c r="E694" s="69"/>
      <c r="F694" s="69"/>
      <c r="G694" s="69"/>
      <c r="H694" s="69"/>
      <c r="I694" s="69"/>
      <c r="J694" s="69"/>
    </row>
    <row r="695" spans="1:10" s="68" customFormat="1" ht="15.75">
      <c r="A695" s="69"/>
      <c r="B695" s="69"/>
      <c r="C695" s="69"/>
      <c r="D695" s="69"/>
      <c r="E695" s="69"/>
      <c r="F695" s="69"/>
      <c r="G695" s="69"/>
      <c r="H695" s="69"/>
      <c r="I695" s="69"/>
      <c r="J695" s="69"/>
    </row>
    <row r="696" spans="1:10" s="68" customFormat="1" ht="15.75">
      <c r="A696" s="69"/>
      <c r="B696" s="69"/>
      <c r="C696" s="69"/>
      <c r="D696" s="69"/>
      <c r="E696" s="69"/>
      <c r="F696" s="69"/>
      <c r="G696" s="69"/>
      <c r="H696" s="69"/>
      <c r="I696" s="69"/>
      <c r="J696" s="69"/>
    </row>
    <row r="697" spans="1:10" s="68" customFormat="1" ht="15.75">
      <c r="A697" s="69"/>
      <c r="B697" s="69"/>
      <c r="C697" s="69"/>
      <c r="D697" s="69"/>
      <c r="E697" s="69"/>
      <c r="F697" s="69"/>
      <c r="G697" s="69"/>
      <c r="H697" s="69"/>
      <c r="I697" s="69"/>
      <c r="J697" s="69"/>
    </row>
    <row r="698" spans="1:10" s="68" customFormat="1" ht="15.75">
      <c r="A698" s="69"/>
      <c r="B698" s="69"/>
      <c r="C698" s="69"/>
      <c r="D698" s="69"/>
      <c r="E698" s="69"/>
      <c r="F698" s="69"/>
      <c r="G698" s="69"/>
      <c r="H698" s="69"/>
      <c r="I698" s="69"/>
      <c r="J698" s="69"/>
    </row>
    <row r="699" spans="1:10" s="68" customFormat="1" ht="15.75">
      <c r="A699" s="69"/>
      <c r="B699" s="69"/>
      <c r="C699" s="69"/>
      <c r="D699" s="69"/>
      <c r="E699" s="69"/>
      <c r="F699" s="69"/>
      <c r="G699" s="69"/>
      <c r="H699" s="69"/>
      <c r="I699" s="69"/>
      <c r="J699" s="69"/>
    </row>
    <row r="700" spans="1:10" s="68" customFormat="1" ht="15.75">
      <c r="A700" s="69"/>
      <c r="B700" s="69"/>
      <c r="C700" s="69"/>
      <c r="D700" s="69"/>
      <c r="E700" s="69"/>
      <c r="F700" s="69"/>
      <c r="G700" s="69"/>
      <c r="H700" s="69"/>
      <c r="I700" s="69"/>
      <c r="J700" s="69"/>
    </row>
    <row r="701" spans="1:10" s="68" customFormat="1" ht="15.75">
      <c r="A701" s="69"/>
      <c r="B701" s="69"/>
      <c r="C701" s="69"/>
      <c r="D701" s="69"/>
      <c r="E701" s="69"/>
      <c r="F701" s="69"/>
      <c r="G701" s="69"/>
      <c r="H701" s="69"/>
      <c r="I701" s="69"/>
      <c r="J701" s="69"/>
    </row>
    <row r="702" spans="1:10" s="68" customFormat="1" ht="15.75">
      <c r="A702" s="69"/>
      <c r="B702" s="69"/>
      <c r="C702" s="69"/>
      <c r="D702" s="69"/>
      <c r="E702" s="69"/>
      <c r="F702" s="69"/>
      <c r="G702" s="69"/>
      <c r="H702" s="69"/>
      <c r="I702" s="69"/>
      <c r="J702" s="69"/>
    </row>
    <row r="703" spans="1:10" s="68" customFormat="1" ht="15.75">
      <c r="A703" s="69"/>
      <c r="B703" s="69"/>
      <c r="C703" s="69"/>
      <c r="D703" s="69"/>
      <c r="E703" s="69"/>
      <c r="F703" s="69"/>
      <c r="G703" s="69"/>
      <c r="H703" s="69"/>
      <c r="I703" s="69"/>
      <c r="J703" s="69"/>
    </row>
    <row r="704" spans="1:10" s="68" customFormat="1" ht="15.75">
      <c r="A704" s="69"/>
      <c r="B704" s="69"/>
      <c r="C704" s="69"/>
      <c r="D704" s="69"/>
      <c r="E704" s="69"/>
      <c r="F704" s="69"/>
      <c r="G704" s="69"/>
      <c r="H704" s="69"/>
      <c r="I704" s="69"/>
      <c r="J704" s="69"/>
    </row>
    <row r="705" spans="1:10" s="68" customFormat="1" ht="15.75">
      <c r="A705" s="69"/>
      <c r="B705" s="69"/>
      <c r="C705" s="69"/>
      <c r="D705" s="69"/>
      <c r="E705" s="69"/>
      <c r="F705" s="69"/>
      <c r="G705" s="69"/>
      <c r="H705" s="69"/>
      <c r="I705" s="69"/>
      <c r="J705" s="69"/>
    </row>
    <row r="706" spans="1:10" s="68" customFormat="1" ht="15.75">
      <c r="A706" s="69"/>
      <c r="B706" s="69"/>
      <c r="C706" s="69"/>
      <c r="D706" s="69"/>
      <c r="E706" s="69"/>
      <c r="F706" s="69"/>
      <c r="G706" s="69"/>
      <c r="H706" s="69"/>
      <c r="I706" s="69"/>
      <c r="J706" s="69"/>
    </row>
    <row r="707" spans="1:10" s="68" customFormat="1" ht="15.75">
      <c r="A707" s="69"/>
      <c r="B707" s="69"/>
      <c r="C707" s="69"/>
      <c r="D707" s="69"/>
      <c r="E707" s="69"/>
      <c r="F707" s="69"/>
      <c r="G707" s="69"/>
      <c r="H707" s="69"/>
      <c r="I707" s="69"/>
      <c r="J707" s="69"/>
    </row>
    <row r="708" spans="1:10" s="68" customFormat="1" ht="15.75">
      <c r="A708" s="69"/>
      <c r="B708" s="69"/>
      <c r="C708" s="69"/>
      <c r="D708" s="69"/>
      <c r="E708" s="69"/>
      <c r="F708" s="69"/>
      <c r="G708" s="69"/>
      <c r="H708" s="69"/>
      <c r="I708" s="69"/>
      <c r="J708" s="69"/>
    </row>
    <row r="709" spans="1:10" s="68" customFormat="1" ht="15.75">
      <c r="A709" s="69"/>
      <c r="B709" s="69"/>
      <c r="C709" s="69"/>
      <c r="D709" s="69"/>
      <c r="E709" s="69"/>
      <c r="F709" s="69"/>
      <c r="G709" s="69"/>
      <c r="H709" s="69"/>
      <c r="I709" s="69"/>
      <c r="J709" s="69"/>
    </row>
    <row r="710" spans="1:10" s="68" customFormat="1" ht="15.75">
      <c r="A710" s="69"/>
      <c r="B710" s="69"/>
      <c r="C710" s="69"/>
      <c r="D710" s="69"/>
      <c r="E710" s="69"/>
      <c r="F710" s="69"/>
      <c r="G710" s="69"/>
      <c r="H710" s="69"/>
      <c r="I710" s="69"/>
      <c r="J710" s="69"/>
    </row>
    <row r="711" spans="1:10" s="68" customFormat="1" ht="15.75">
      <c r="A711" s="69"/>
      <c r="B711" s="69"/>
      <c r="C711" s="69"/>
      <c r="D711" s="69"/>
      <c r="E711" s="69"/>
      <c r="F711" s="69"/>
      <c r="G711" s="69"/>
      <c r="H711" s="69"/>
      <c r="I711" s="69"/>
      <c r="J711" s="69"/>
    </row>
    <row r="712" spans="1:10" s="68" customFormat="1" ht="15.75">
      <c r="A712" s="69"/>
      <c r="B712" s="69"/>
      <c r="C712" s="69"/>
      <c r="D712" s="69"/>
      <c r="E712" s="69"/>
      <c r="F712" s="69"/>
      <c r="G712" s="69"/>
      <c r="H712" s="69"/>
      <c r="I712" s="69"/>
      <c r="J712" s="69"/>
    </row>
    <row r="713" spans="1:10" s="68" customFormat="1" ht="15.75">
      <c r="A713" s="69"/>
      <c r="B713" s="69"/>
      <c r="C713" s="69"/>
      <c r="D713" s="69"/>
      <c r="E713" s="69"/>
      <c r="F713" s="69"/>
      <c r="G713" s="69"/>
      <c r="H713" s="69"/>
      <c r="I713" s="69"/>
      <c r="J713" s="69"/>
    </row>
    <row r="714" spans="1:10" s="68" customFormat="1" ht="15.75">
      <c r="A714" s="69"/>
      <c r="B714" s="69"/>
      <c r="C714" s="69"/>
      <c r="D714" s="69"/>
      <c r="E714" s="69"/>
      <c r="F714" s="69"/>
      <c r="G714" s="69"/>
      <c r="H714" s="69"/>
      <c r="I714" s="69"/>
      <c r="J714" s="69"/>
    </row>
    <row r="715" spans="1:10" s="68" customFormat="1" ht="15.75">
      <c r="A715" s="69"/>
      <c r="B715" s="69"/>
      <c r="C715" s="69"/>
      <c r="D715" s="69"/>
      <c r="E715" s="69"/>
      <c r="F715" s="69"/>
      <c r="G715" s="69"/>
      <c r="H715" s="69"/>
      <c r="I715" s="69"/>
      <c r="J715" s="69"/>
    </row>
    <row r="716" spans="1:10" s="68" customFormat="1" ht="15.75">
      <c r="A716" s="69"/>
      <c r="B716" s="69"/>
      <c r="C716" s="69"/>
      <c r="D716" s="69"/>
      <c r="E716" s="69"/>
      <c r="F716" s="69"/>
      <c r="G716" s="69"/>
      <c r="H716" s="69"/>
      <c r="I716" s="69"/>
      <c r="J716" s="69"/>
    </row>
    <row r="717" spans="1:10" s="68" customFormat="1" ht="15.75">
      <c r="A717" s="69"/>
      <c r="B717" s="69"/>
      <c r="C717" s="69"/>
      <c r="D717" s="69"/>
      <c r="E717" s="69"/>
      <c r="F717" s="69"/>
      <c r="G717" s="69"/>
      <c r="H717" s="69"/>
      <c r="I717" s="69"/>
      <c r="J717" s="69"/>
    </row>
    <row r="718" spans="1:10" s="68" customFormat="1" ht="15.75">
      <c r="A718" s="69"/>
      <c r="B718" s="69"/>
      <c r="C718" s="69"/>
      <c r="D718" s="69"/>
      <c r="E718" s="69"/>
      <c r="F718" s="69"/>
      <c r="G718" s="69"/>
      <c r="H718" s="69"/>
      <c r="I718" s="69"/>
      <c r="J718" s="69"/>
    </row>
    <row r="719" spans="1:10" s="68" customFormat="1" ht="15.75">
      <c r="A719" s="69"/>
      <c r="B719" s="69"/>
      <c r="C719" s="69"/>
      <c r="D719" s="69"/>
      <c r="E719" s="69"/>
      <c r="F719" s="69"/>
      <c r="G719" s="69"/>
      <c r="H719" s="69"/>
      <c r="I719" s="69"/>
      <c r="J719" s="69"/>
    </row>
    <row r="720" spans="1:10" s="68" customFormat="1" ht="15.75">
      <c r="A720" s="69"/>
      <c r="B720" s="69"/>
      <c r="C720" s="69"/>
      <c r="D720" s="69"/>
      <c r="E720" s="69"/>
      <c r="F720" s="69"/>
      <c r="G720" s="69"/>
      <c r="H720" s="69"/>
      <c r="I720" s="69"/>
      <c r="J720" s="69"/>
    </row>
    <row r="721" spans="1:10" s="68" customFormat="1" ht="15.75">
      <c r="A721" s="69"/>
      <c r="B721" s="69"/>
      <c r="C721" s="69"/>
      <c r="D721" s="69"/>
      <c r="E721" s="69"/>
      <c r="F721" s="69"/>
      <c r="G721" s="69"/>
      <c r="H721" s="69"/>
      <c r="I721" s="69"/>
      <c r="J721" s="69"/>
    </row>
    <row r="722" spans="1:10" s="68" customFormat="1" ht="15.75">
      <c r="A722" s="69"/>
      <c r="B722" s="69"/>
      <c r="C722" s="69"/>
      <c r="D722" s="69"/>
      <c r="E722" s="69"/>
      <c r="F722" s="69"/>
      <c r="G722" s="69"/>
      <c r="H722" s="69"/>
      <c r="I722" s="69"/>
      <c r="J722" s="69"/>
    </row>
    <row r="723" spans="1:10" s="68" customFormat="1" ht="15.75">
      <c r="A723" s="69"/>
      <c r="B723" s="69"/>
      <c r="C723" s="69"/>
      <c r="D723" s="69"/>
      <c r="E723" s="69"/>
      <c r="F723" s="69"/>
      <c r="G723" s="69"/>
      <c r="H723" s="69"/>
      <c r="I723" s="69"/>
      <c r="J723" s="69"/>
    </row>
    <row r="724" spans="1:10" s="68" customFormat="1" ht="15.75">
      <c r="A724" s="69"/>
      <c r="B724" s="69"/>
      <c r="C724" s="69"/>
      <c r="D724" s="69"/>
      <c r="E724" s="69"/>
      <c r="F724" s="69"/>
      <c r="G724" s="69"/>
      <c r="H724" s="69"/>
      <c r="I724" s="69"/>
      <c r="J724" s="69"/>
    </row>
    <row r="725" spans="1:10" s="68" customFormat="1" ht="15.75">
      <c r="A725" s="69"/>
      <c r="B725" s="69"/>
      <c r="C725" s="69"/>
      <c r="D725" s="69"/>
      <c r="E725" s="69"/>
      <c r="F725" s="69"/>
      <c r="G725" s="69"/>
      <c r="H725" s="69"/>
      <c r="I725" s="69"/>
      <c r="J725" s="69"/>
    </row>
    <row r="726" spans="1:10" s="68" customFormat="1" ht="15.75">
      <c r="A726" s="69"/>
      <c r="B726" s="69"/>
      <c r="C726" s="69"/>
      <c r="D726" s="69"/>
      <c r="E726" s="69"/>
      <c r="F726" s="69"/>
      <c r="G726" s="69"/>
      <c r="H726" s="69"/>
      <c r="I726" s="69"/>
      <c r="J726" s="69"/>
    </row>
    <row r="727" spans="1:10" s="68" customFormat="1" ht="15.75">
      <c r="A727" s="69"/>
      <c r="B727" s="69"/>
      <c r="C727" s="69"/>
      <c r="D727" s="69"/>
      <c r="E727" s="69"/>
      <c r="F727" s="69"/>
      <c r="G727" s="69"/>
      <c r="H727" s="69"/>
      <c r="I727" s="69"/>
      <c r="J727" s="69"/>
    </row>
    <row r="728" spans="1:10" s="68" customFormat="1" ht="15.75">
      <c r="A728" s="69"/>
      <c r="B728" s="69"/>
      <c r="C728" s="69"/>
      <c r="D728" s="69"/>
      <c r="E728" s="69"/>
      <c r="F728" s="69"/>
      <c r="G728" s="69"/>
      <c r="H728" s="69"/>
      <c r="I728" s="69"/>
      <c r="J728" s="69"/>
    </row>
    <row r="729" spans="1:10" s="68" customFormat="1" ht="15.75">
      <c r="A729" s="69"/>
      <c r="B729" s="69"/>
      <c r="C729" s="69"/>
      <c r="D729" s="69"/>
      <c r="E729" s="69"/>
      <c r="F729" s="69"/>
      <c r="G729" s="69"/>
      <c r="H729" s="69"/>
      <c r="I729" s="69"/>
      <c r="J729" s="69"/>
    </row>
    <row r="730" spans="1:10" s="68" customFormat="1" ht="15.75">
      <c r="A730" s="69"/>
      <c r="B730" s="69"/>
      <c r="C730" s="69"/>
      <c r="D730" s="69"/>
      <c r="E730" s="69"/>
      <c r="F730" s="69"/>
      <c r="G730" s="69"/>
      <c r="H730" s="69"/>
      <c r="I730" s="69"/>
      <c r="J730" s="69"/>
    </row>
    <row r="731" spans="1:10" s="68" customFormat="1" ht="15.75">
      <c r="A731" s="69"/>
      <c r="B731" s="69"/>
      <c r="C731" s="69"/>
      <c r="D731" s="69"/>
      <c r="E731" s="69"/>
      <c r="F731" s="69"/>
      <c r="G731" s="69"/>
      <c r="H731" s="69"/>
      <c r="I731" s="69"/>
      <c r="J731" s="69"/>
    </row>
    <row r="732" spans="1:10" s="68" customFormat="1" ht="15.75">
      <c r="A732" s="69"/>
      <c r="B732" s="69"/>
      <c r="C732" s="69"/>
      <c r="D732" s="69"/>
      <c r="E732" s="69"/>
      <c r="F732" s="69"/>
      <c r="G732" s="69"/>
      <c r="H732" s="69"/>
      <c r="I732" s="69"/>
      <c r="J732" s="69"/>
    </row>
    <row r="733" spans="1:10" s="68" customFormat="1" ht="15.75">
      <c r="A733" s="69"/>
      <c r="B733" s="69"/>
      <c r="C733" s="69"/>
      <c r="D733" s="69"/>
      <c r="E733" s="69"/>
      <c r="F733" s="69"/>
      <c r="G733" s="69"/>
      <c r="H733" s="69"/>
      <c r="I733" s="69"/>
      <c r="J733" s="69"/>
    </row>
    <row r="734" spans="1:10" s="68" customFormat="1" ht="15.75">
      <c r="A734" s="69"/>
      <c r="B734" s="69"/>
      <c r="C734" s="69"/>
      <c r="D734" s="69"/>
      <c r="E734" s="69"/>
      <c r="F734" s="69"/>
      <c r="G734" s="69"/>
      <c r="H734" s="69"/>
      <c r="I734" s="69"/>
      <c r="J734" s="69"/>
    </row>
    <row r="735" spans="1:10" s="68" customFormat="1" ht="15.75">
      <c r="A735" s="69"/>
      <c r="B735" s="69"/>
      <c r="C735" s="69"/>
      <c r="D735" s="69"/>
      <c r="E735" s="69"/>
      <c r="F735" s="69"/>
      <c r="G735" s="69"/>
      <c r="H735" s="69"/>
      <c r="I735" s="69"/>
      <c r="J735" s="69"/>
    </row>
    <row r="736" spans="1:10" s="68" customFormat="1" ht="15.75">
      <c r="A736" s="69"/>
      <c r="B736" s="69"/>
      <c r="C736" s="69"/>
      <c r="D736" s="69"/>
      <c r="E736" s="69"/>
      <c r="F736" s="69"/>
      <c r="G736" s="69"/>
      <c r="H736" s="69"/>
      <c r="I736" s="69"/>
      <c r="J736" s="69"/>
    </row>
    <row r="737" spans="1:10" s="68" customFormat="1" ht="15.75">
      <c r="A737" s="69"/>
      <c r="B737" s="69"/>
      <c r="C737" s="69"/>
      <c r="D737" s="69"/>
      <c r="E737" s="69"/>
      <c r="F737" s="69"/>
      <c r="G737" s="69"/>
      <c r="H737" s="69"/>
      <c r="I737" s="69"/>
      <c r="J737" s="69"/>
    </row>
    <row r="738" spans="1:10" s="68" customFormat="1" ht="15.75">
      <c r="A738" s="69"/>
      <c r="B738" s="69"/>
      <c r="C738" s="69"/>
      <c r="D738" s="69"/>
      <c r="E738" s="69"/>
      <c r="F738" s="69"/>
      <c r="G738" s="69"/>
      <c r="H738" s="69"/>
      <c r="I738" s="69"/>
      <c r="J738" s="69"/>
    </row>
    <row r="739" spans="1:10" s="68" customFormat="1" ht="15.75">
      <c r="A739" s="69"/>
      <c r="B739" s="69"/>
      <c r="C739" s="69"/>
      <c r="D739" s="69"/>
      <c r="E739" s="69"/>
      <c r="F739" s="69"/>
      <c r="G739" s="69"/>
      <c r="H739" s="69"/>
      <c r="I739" s="69"/>
      <c r="J739" s="69"/>
    </row>
    <row r="740" spans="1:10" s="68" customFormat="1" ht="15.75">
      <c r="A740" s="69"/>
      <c r="B740" s="69"/>
      <c r="C740" s="69"/>
      <c r="D740" s="69"/>
      <c r="E740" s="69"/>
      <c r="F740" s="69"/>
      <c r="G740" s="69"/>
      <c r="H740" s="69"/>
      <c r="I740" s="69"/>
      <c r="J740" s="69"/>
    </row>
    <row r="741" spans="1:10" s="68" customFormat="1" ht="15.75">
      <c r="A741" s="69"/>
      <c r="B741" s="69"/>
      <c r="C741" s="69"/>
      <c r="D741" s="69"/>
      <c r="E741" s="69"/>
      <c r="F741" s="69"/>
      <c r="G741" s="69"/>
      <c r="H741" s="69"/>
      <c r="I741" s="69"/>
      <c r="J741" s="69"/>
    </row>
    <row r="742" spans="1:10" s="68" customFormat="1" ht="15.75">
      <c r="A742" s="69"/>
      <c r="B742" s="69"/>
      <c r="C742" s="69"/>
      <c r="D742" s="69"/>
      <c r="E742" s="69"/>
      <c r="F742" s="69"/>
      <c r="G742" s="69"/>
      <c r="H742" s="69"/>
      <c r="I742" s="69"/>
      <c r="J742" s="69"/>
    </row>
    <row r="743" spans="1:10" s="68" customFormat="1" ht="15.75">
      <c r="A743" s="69"/>
      <c r="B743" s="69"/>
      <c r="C743" s="69"/>
      <c r="D743" s="69"/>
      <c r="E743" s="69"/>
      <c r="F743" s="69"/>
      <c r="G743" s="69"/>
      <c r="H743" s="69"/>
      <c r="I743" s="69"/>
      <c r="J743" s="69"/>
    </row>
    <row r="744" spans="1:10" s="68" customFormat="1" ht="15.75">
      <c r="A744" s="69"/>
      <c r="B744" s="69"/>
      <c r="C744" s="69"/>
      <c r="D744" s="69"/>
      <c r="E744" s="69"/>
      <c r="F744" s="69"/>
      <c r="G744" s="69"/>
      <c r="H744" s="69"/>
      <c r="I744" s="69"/>
      <c r="J744" s="69"/>
    </row>
    <row r="745" spans="1:10" s="68" customFormat="1" ht="15.75">
      <c r="A745" s="69"/>
      <c r="B745" s="69"/>
      <c r="C745" s="69"/>
      <c r="D745" s="69"/>
      <c r="E745" s="69"/>
      <c r="F745" s="69"/>
      <c r="G745" s="69"/>
      <c r="H745" s="69"/>
      <c r="I745" s="69"/>
      <c r="J745" s="69"/>
    </row>
    <row r="746" spans="1:10" s="68" customFormat="1" ht="15.75">
      <c r="A746" s="69"/>
      <c r="B746" s="69"/>
      <c r="C746" s="69"/>
      <c r="D746" s="69"/>
      <c r="E746" s="69"/>
      <c r="F746" s="69"/>
      <c r="G746" s="69"/>
      <c r="H746" s="69"/>
      <c r="I746" s="69"/>
      <c r="J746" s="69"/>
    </row>
    <row r="747" spans="1:10" s="68" customFormat="1" ht="15.75">
      <c r="A747" s="69"/>
      <c r="B747" s="69"/>
      <c r="C747" s="69"/>
      <c r="D747" s="69"/>
      <c r="E747" s="69"/>
      <c r="F747" s="69"/>
      <c r="G747" s="69"/>
      <c r="H747" s="69"/>
      <c r="I747" s="69"/>
      <c r="J747" s="69"/>
    </row>
    <row r="748" spans="1:10" s="68" customFormat="1" ht="15.75">
      <c r="A748" s="69"/>
      <c r="B748" s="69"/>
      <c r="C748" s="69"/>
      <c r="D748" s="69"/>
      <c r="E748" s="69"/>
      <c r="F748" s="69"/>
      <c r="G748" s="69"/>
      <c r="H748" s="69"/>
      <c r="I748" s="69"/>
      <c r="J748" s="69"/>
    </row>
    <row r="749" spans="1:10" s="68" customFormat="1" ht="15.75">
      <c r="A749" s="69"/>
      <c r="B749" s="69"/>
      <c r="C749" s="69"/>
      <c r="D749" s="69"/>
      <c r="E749" s="69"/>
      <c r="F749" s="69"/>
      <c r="G749" s="69"/>
      <c r="H749" s="69"/>
      <c r="I749" s="69"/>
      <c r="J749" s="69"/>
    </row>
    <row r="750" spans="1:10" s="68" customFormat="1" ht="15.75">
      <c r="A750" s="69"/>
      <c r="B750" s="69"/>
      <c r="C750" s="69"/>
      <c r="D750" s="69"/>
      <c r="E750" s="69"/>
      <c r="F750" s="69"/>
      <c r="G750" s="69"/>
      <c r="H750" s="69"/>
      <c r="I750" s="69"/>
      <c r="J750" s="69"/>
    </row>
    <row r="751" spans="1:10" s="68" customFormat="1" ht="15.75">
      <c r="A751" s="69"/>
      <c r="B751" s="69"/>
      <c r="C751" s="69"/>
      <c r="D751" s="69"/>
      <c r="E751" s="69"/>
      <c r="F751" s="69"/>
      <c r="G751" s="69"/>
      <c r="H751" s="69"/>
      <c r="I751" s="69"/>
      <c r="J751" s="69"/>
    </row>
    <row r="752" spans="1:10" s="68" customFormat="1" ht="15.75">
      <c r="A752" s="69"/>
      <c r="B752" s="69"/>
      <c r="C752" s="69"/>
      <c r="D752" s="69"/>
      <c r="E752" s="69"/>
      <c r="F752" s="69"/>
      <c r="G752" s="69"/>
      <c r="H752" s="69"/>
      <c r="I752" s="69"/>
      <c r="J752" s="69"/>
    </row>
    <row r="753" spans="1:10" s="68" customFormat="1" ht="15.75">
      <c r="A753" s="69"/>
      <c r="B753" s="69"/>
      <c r="C753" s="69"/>
      <c r="D753" s="69"/>
      <c r="E753" s="69"/>
      <c r="F753" s="69"/>
      <c r="G753" s="69"/>
      <c r="H753" s="69"/>
      <c r="I753" s="69"/>
      <c r="J753" s="69"/>
    </row>
    <row r="754" spans="1:10" s="68" customFormat="1" ht="15.75">
      <c r="A754" s="69"/>
      <c r="B754" s="69"/>
      <c r="C754" s="69"/>
      <c r="D754" s="69"/>
      <c r="E754" s="69"/>
      <c r="F754" s="69"/>
      <c r="G754" s="69"/>
      <c r="H754" s="69"/>
      <c r="I754" s="69"/>
      <c r="J754" s="69"/>
    </row>
    <row r="755" spans="1:10" s="68" customFormat="1" ht="15.75">
      <c r="A755" s="69"/>
      <c r="B755" s="69"/>
      <c r="C755" s="69"/>
      <c r="D755" s="69"/>
      <c r="E755" s="69"/>
      <c r="F755" s="69"/>
      <c r="G755" s="69"/>
      <c r="H755" s="69"/>
      <c r="I755" s="69"/>
      <c r="J755" s="69"/>
    </row>
    <row r="756" spans="1:10" s="68" customFormat="1" ht="15.75">
      <c r="A756" s="69"/>
      <c r="B756" s="69"/>
      <c r="C756" s="69"/>
      <c r="D756" s="69"/>
      <c r="E756" s="69"/>
      <c r="F756" s="69"/>
      <c r="G756" s="69"/>
      <c r="H756" s="69"/>
      <c r="I756" s="69"/>
      <c r="J756" s="69"/>
    </row>
    <row r="757" spans="1:10" s="68" customFormat="1" ht="15.75">
      <c r="A757" s="69"/>
      <c r="B757" s="69"/>
      <c r="C757" s="69"/>
      <c r="D757" s="69"/>
      <c r="E757" s="69"/>
      <c r="F757" s="69"/>
      <c r="G757" s="69"/>
      <c r="H757" s="69"/>
      <c r="I757" s="69"/>
      <c r="J757" s="69"/>
    </row>
    <row r="758" spans="1:10" s="68" customFormat="1" ht="15.75">
      <c r="A758" s="69"/>
      <c r="B758" s="69"/>
      <c r="C758" s="69"/>
      <c r="D758" s="69"/>
      <c r="E758" s="69"/>
      <c r="F758" s="69"/>
      <c r="G758" s="69"/>
      <c r="H758" s="69"/>
      <c r="I758" s="69"/>
      <c r="J758" s="69"/>
    </row>
    <row r="759" spans="1:10" s="68" customFormat="1" ht="15.75">
      <c r="A759" s="69"/>
      <c r="B759" s="69"/>
      <c r="C759" s="69"/>
      <c r="D759" s="69"/>
      <c r="E759" s="69"/>
      <c r="F759" s="69"/>
      <c r="G759" s="69"/>
      <c r="H759" s="69"/>
      <c r="I759" s="69"/>
      <c r="J759" s="69"/>
    </row>
    <row r="760" spans="1:10" s="68" customFormat="1" ht="15.75">
      <c r="A760" s="69"/>
      <c r="B760" s="69"/>
      <c r="C760" s="69"/>
      <c r="D760" s="69"/>
      <c r="E760" s="69"/>
      <c r="F760" s="69"/>
      <c r="G760" s="69"/>
      <c r="H760" s="69"/>
      <c r="I760" s="69"/>
      <c r="J760" s="69"/>
    </row>
    <row r="761" spans="1:10" s="68" customFormat="1" ht="15.75">
      <c r="A761" s="69"/>
      <c r="B761" s="69"/>
      <c r="C761" s="69"/>
      <c r="D761" s="69"/>
      <c r="E761" s="69"/>
      <c r="F761" s="69"/>
      <c r="G761" s="69"/>
      <c r="H761" s="69"/>
      <c r="I761" s="69"/>
      <c r="J761" s="69"/>
    </row>
    <row r="762" spans="1:10" s="68" customFormat="1" ht="15.75">
      <c r="A762" s="69"/>
      <c r="B762" s="69"/>
      <c r="C762" s="69"/>
      <c r="D762" s="69"/>
      <c r="E762" s="69"/>
      <c r="F762" s="69"/>
      <c r="G762" s="69"/>
      <c r="H762" s="69"/>
      <c r="I762" s="69"/>
      <c r="J762" s="69"/>
    </row>
    <row r="763" spans="1:10" s="68" customFormat="1" ht="15.75">
      <c r="A763" s="69"/>
      <c r="B763" s="69"/>
      <c r="C763" s="69"/>
      <c r="D763" s="69"/>
      <c r="E763" s="69"/>
      <c r="F763" s="69"/>
      <c r="G763" s="69"/>
      <c r="H763" s="69"/>
      <c r="I763" s="69"/>
      <c r="J763" s="69"/>
    </row>
    <row r="764" spans="1:10" s="68" customFormat="1" ht="15.75">
      <c r="A764" s="69"/>
      <c r="B764" s="69"/>
      <c r="C764" s="69"/>
      <c r="D764" s="69"/>
      <c r="E764" s="69"/>
      <c r="F764" s="69"/>
      <c r="G764" s="69"/>
      <c r="H764" s="69"/>
      <c r="I764" s="69"/>
      <c r="J764" s="69"/>
    </row>
    <row r="765" spans="1:10" s="68" customFormat="1" ht="15.75">
      <c r="A765" s="69"/>
      <c r="B765" s="69"/>
      <c r="C765" s="69"/>
      <c r="D765" s="69"/>
      <c r="E765" s="69"/>
      <c r="F765" s="69"/>
      <c r="G765" s="69"/>
      <c r="H765" s="69"/>
      <c r="I765" s="69"/>
      <c r="J765" s="69"/>
    </row>
    <row r="766" spans="1:10" s="68" customFormat="1" ht="15.75">
      <c r="A766" s="69"/>
      <c r="B766" s="69"/>
      <c r="C766" s="69"/>
      <c r="D766" s="69"/>
      <c r="E766" s="69"/>
      <c r="F766" s="69"/>
      <c r="G766" s="69"/>
      <c r="H766" s="69"/>
      <c r="I766" s="69"/>
      <c r="J766" s="69"/>
    </row>
    <row r="767" spans="1:10" s="68" customFormat="1" ht="15.75">
      <c r="A767" s="69"/>
      <c r="B767" s="69"/>
      <c r="C767" s="69"/>
      <c r="D767" s="69"/>
      <c r="E767" s="69"/>
      <c r="F767" s="69"/>
      <c r="G767" s="69"/>
      <c r="H767" s="69"/>
      <c r="I767" s="69"/>
      <c r="J767" s="69"/>
    </row>
    <row r="768" spans="1:10" s="68" customFormat="1" ht="15.75">
      <c r="A768" s="69"/>
      <c r="B768" s="69"/>
      <c r="C768" s="69"/>
      <c r="D768" s="69"/>
      <c r="E768" s="69"/>
      <c r="F768" s="69"/>
      <c r="G768" s="69"/>
      <c r="H768" s="69"/>
      <c r="I768" s="69"/>
      <c r="J768" s="69"/>
    </row>
    <row r="769" spans="1:10" s="68" customFormat="1" ht="15.75">
      <c r="A769" s="69"/>
      <c r="B769" s="69"/>
      <c r="C769" s="69"/>
      <c r="D769" s="69"/>
      <c r="E769" s="69"/>
      <c r="F769" s="69"/>
      <c r="G769" s="69"/>
      <c r="H769" s="69"/>
      <c r="I769" s="69"/>
      <c r="J769" s="69"/>
    </row>
    <row r="770" spans="1:10" s="68" customFormat="1" ht="15.75">
      <c r="A770" s="69"/>
      <c r="B770" s="69"/>
      <c r="C770" s="69"/>
      <c r="D770" s="69"/>
      <c r="E770" s="69"/>
      <c r="F770" s="69"/>
      <c r="G770" s="69"/>
      <c r="H770" s="69"/>
      <c r="I770" s="69"/>
      <c r="J770" s="69"/>
    </row>
    <row r="771" spans="1:10" s="68" customFormat="1" ht="15.75">
      <c r="A771" s="69"/>
      <c r="B771" s="69"/>
      <c r="C771" s="69"/>
      <c r="D771" s="69"/>
      <c r="E771" s="69"/>
      <c r="F771" s="69"/>
      <c r="G771" s="69"/>
      <c r="H771" s="69"/>
      <c r="I771" s="69"/>
      <c r="J771" s="69"/>
    </row>
    <row r="772" spans="1:10" s="68" customFormat="1" ht="15.75">
      <c r="A772" s="69"/>
      <c r="B772" s="69"/>
      <c r="C772" s="69"/>
      <c r="D772" s="69"/>
      <c r="E772" s="69"/>
      <c r="F772" s="69"/>
      <c r="G772" s="69"/>
      <c r="H772" s="69"/>
      <c r="I772" s="69"/>
      <c r="J772" s="69"/>
    </row>
    <row r="773" spans="1:10" s="68" customFormat="1" ht="15.75">
      <c r="A773" s="69"/>
      <c r="B773" s="69"/>
      <c r="C773" s="69"/>
      <c r="D773" s="69"/>
      <c r="E773" s="69"/>
      <c r="F773" s="69"/>
      <c r="G773" s="69"/>
      <c r="H773" s="69"/>
      <c r="I773" s="69"/>
      <c r="J773" s="69"/>
    </row>
    <row r="774" spans="1:10" s="68" customFormat="1" ht="15.75">
      <c r="A774" s="69"/>
      <c r="B774" s="69"/>
      <c r="C774" s="69"/>
      <c r="D774" s="69"/>
      <c r="E774" s="69"/>
      <c r="F774" s="69"/>
      <c r="G774" s="69"/>
      <c r="H774" s="69"/>
      <c r="I774" s="69"/>
      <c r="J774" s="69"/>
    </row>
    <row r="775" spans="1:10" s="68" customFormat="1" ht="15.75">
      <c r="A775" s="69"/>
      <c r="B775" s="69"/>
      <c r="C775" s="69"/>
      <c r="D775" s="69"/>
      <c r="E775" s="69"/>
      <c r="F775" s="69"/>
      <c r="G775" s="69"/>
      <c r="H775" s="69"/>
      <c r="I775" s="69"/>
      <c r="J775" s="69"/>
    </row>
    <row r="776" spans="1:10" s="68" customFormat="1" ht="15.75">
      <c r="A776" s="69"/>
      <c r="B776" s="69"/>
      <c r="C776" s="69"/>
      <c r="D776" s="69"/>
      <c r="E776" s="69"/>
      <c r="F776" s="69"/>
      <c r="G776" s="69"/>
      <c r="H776" s="69"/>
      <c r="I776" s="69"/>
      <c r="J776" s="69"/>
    </row>
    <row r="777" spans="1:10" s="68" customFormat="1" ht="15.75">
      <c r="A777" s="69"/>
      <c r="B777" s="69"/>
      <c r="C777" s="69"/>
      <c r="D777" s="69"/>
      <c r="E777" s="69"/>
      <c r="F777" s="69"/>
      <c r="G777" s="69"/>
      <c r="H777" s="69"/>
      <c r="I777" s="69"/>
      <c r="J777" s="69"/>
    </row>
    <row r="778" spans="1:10" s="68" customFormat="1" ht="15.75">
      <c r="A778" s="69"/>
      <c r="B778" s="69"/>
      <c r="C778" s="69"/>
      <c r="D778" s="69"/>
      <c r="E778" s="69"/>
      <c r="F778" s="69"/>
      <c r="G778" s="69"/>
      <c r="H778" s="69"/>
      <c r="I778" s="69"/>
      <c r="J778" s="69"/>
    </row>
    <row r="779" spans="1:10" s="68" customFormat="1" ht="15.75">
      <c r="A779" s="69"/>
      <c r="B779" s="69"/>
      <c r="C779" s="69"/>
      <c r="D779" s="69"/>
      <c r="E779" s="69"/>
      <c r="F779" s="69"/>
      <c r="G779" s="69"/>
      <c r="H779" s="69"/>
      <c r="I779" s="69"/>
      <c r="J779" s="69"/>
    </row>
    <row r="780" spans="1:10" s="68" customFormat="1" ht="15.75">
      <c r="A780" s="69"/>
      <c r="B780" s="69"/>
      <c r="C780" s="69"/>
      <c r="D780" s="69"/>
      <c r="E780" s="69"/>
      <c r="F780" s="69"/>
      <c r="G780" s="69"/>
      <c r="H780" s="69"/>
      <c r="I780" s="69"/>
      <c r="J780" s="69"/>
    </row>
    <row r="781" spans="1:10" s="68" customFormat="1" ht="15.75">
      <c r="A781" s="69"/>
      <c r="B781" s="69"/>
      <c r="C781" s="69"/>
      <c r="D781" s="69"/>
      <c r="E781" s="69"/>
      <c r="F781" s="69"/>
      <c r="G781" s="69"/>
      <c r="H781" s="69"/>
      <c r="I781" s="69"/>
      <c r="J781" s="69"/>
    </row>
    <row r="782" spans="1:10" s="68" customFormat="1" ht="15.75">
      <c r="A782" s="69"/>
      <c r="B782" s="69"/>
      <c r="C782" s="69"/>
      <c r="D782" s="69"/>
      <c r="E782" s="69"/>
      <c r="F782" s="69"/>
      <c r="G782" s="69"/>
      <c r="H782" s="69"/>
      <c r="I782" s="69"/>
      <c r="J782" s="69"/>
    </row>
    <row r="783" spans="1:10" s="68" customFormat="1" ht="15.75">
      <c r="A783" s="69"/>
      <c r="B783" s="69"/>
      <c r="C783" s="69"/>
      <c r="D783" s="69"/>
      <c r="E783" s="69"/>
      <c r="F783" s="69"/>
      <c r="G783" s="69"/>
      <c r="H783" s="69"/>
      <c r="I783" s="69"/>
      <c r="J783" s="69"/>
    </row>
    <row r="784" spans="1:10" s="68" customFormat="1" ht="15.75">
      <c r="A784" s="69"/>
      <c r="B784" s="69"/>
      <c r="C784" s="69"/>
      <c r="D784" s="69"/>
      <c r="E784" s="69"/>
      <c r="F784" s="69"/>
      <c r="G784" s="69"/>
      <c r="H784" s="69"/>
      <c r="I784" s="69"/>
      <c r="J784" s="69"/>
    </row>
    <row r="785" spans="1:10" s="68" customFormat="1" ht="15.75">
      <c r="A785" s="69"/>
      <c r="B785" s="69"/>
      <c r="C785" s="69"/>
      <c r="D785" s="69"/>
      <c r="E785" s="69"/>
      <c r="F785" s="69"/>
      <c r="G785" s="69"/>
      <c r="H785" s="69"/>
      <c r="I785" s="69"/>
      <c r="J785" s="69"/>
    </row>
    <row r="786" spans="1:10" s="68" customFormat="1" ht="15.75">
      <c r="A786" s="69"/>
      <c r="B786" s="69"/>
      <c r="C786" s="69"/>
      <c r="D786" s="69"/>
      <c r="E786" s="69"/>
      <c r="F786" s="69"/>
      <c r="G786" s="69"/>
      <c r="H786" s="69"/>
      <c r="I786" s="69"/>
      <c r="J786" s="69"/>
    </row>
    <row r="787" spans="1:10" s="68" customFormat="1" ht="15.75">
      <c r="A787" s="69"/>
      <c r="B787" s="69"/>
      <c r="C787" s="69"/>
      <c r="D787" s="69"/>
      <c r="E787" s="69"/>
      <c r="F787" s="69"/>
      <c r="G787" s="69"/>
      <c r="H787" s="69"/>
      <c r="I787" s="69"/>
      <c r="J787" s="69"/>
    </row>
    <row r="788" spans="1:10" s="68" customFormat="1" ht="15.75">
      <c r="A788" s="69"/>
      <c r="B788" s="69"/>
      <c r="C788" s="69"/>
      <c r="D788" s="69"/>
      <c r="E788" s="69"/>
      <c r="F788" s="69"/>
      <c r="G788" s="69"/>
      <c r="H788" s="69"/>
      <c r="I788" s="69"/>
      <c r="J788" s="69"/>
    </row>
    <row r="789" spans="1:10" s="68" customFormat="1" ht="15.75">
      <c r="A789" s="69"/>
      <c r="B789" s="69"/>
      <c r="C789" s="69"/>
      <c r="D789" s="69"/>
      <c r="E789" s="69"/>
      <c r="F789" s="69"/>
      <c r="G789" s="69"/>
      <c r="H789" s="69"/>
      <c r="I789" s="69"/>
      <c r="J789" s="69"/>
    </row>
    <row r="790" spans="1:10" s="68" customFormat="1" ht="15.75">
      <c r="A790" s="69"/>
      <c r="B790" s="69"/>
      <c r="C790" s="69"/>
      <c r="D790" s="69"/>
      <c r="E790" s="69"/>
      <c r="F790" s="69"/>
      <c r="G790" s="69"/>
      <c r="H790" s="69"/>
      <c r="I790" s="69"/>
      <c r="J790" s="69"/>
    </row>
    <row r="791" spans="1:10" s="68" customFormat="1" ht="15.75">
      <c r="A791" s="69"/>
      <c r="B791" s="69"/>
      <c r="C791" s="69"/>
      <c r="D791" s="69"/>
      <c r="E791" s="69"/>
      <c r="F791" s="69"/>
      <c r="G791" s="69"/>
      <c r="H791" s="69"/>
      <c r="I791" s="69"/>
      <c r="J791" s="69"/>
    </row>
    <row r="792" spans="1:10" s="68" customFormat="1" ht="15.75">
      <c r="A792" s="69"/>
      <c r="B792" s="69"/>
      <c r="C792" s="69"/>
      <c r="D792" s="69"/>
      <c r="E792" s="69"/>
      <c r="F792" s="69"/>
      <c r="G792" s="69"/>
      <c r="H792" s="69"/>
      <c r="I792" s="69"/>
      <c r="J792" s="69"/>
    </row>
    <row r="793" spans="1:10" s="68" customFormat="1" ht="15.75">
      <c r="A793" s="69"/>
      <c r="B793" s="69"/>
      <c r="C793" s="69"/>
      <c r="D793" s="69"/>
      <c r="E793" s="69"/>
      <c r="F793" s="69"/>
      <c r="G793" s="69"/>
      <c r="H793" s="69"/>
      <c r="I793" s="69"/>
      <c r="J793" s="69"/>
    </row>
    <row r="794" spans="1:10" s="68" customFormat="1" ht="15.75">
      <c r="A794" s="69"/>
      <c r="B794" s="69"/>
      <c r="C794" s="69"/>
      <c r="D794" s="69"/>
      <c r="E794" s="69"/>
      <c r="F794" s="69"/>
      <c r="G794" s="69"/>
      <c r="H794" s="69"/>
      <c r="I794" s="69"/>
      <c r="J794" s="69"/>
    </row>
    <row r="795" spans="1:10" s="68" customFormat="1" ht="15.75">
      <c r="A795" s="69"/>
      <c r="B795" s="69"/>
      <c r="C795" s="69"/>
      <c r="D795" s="69"/>
      <c r="E795" s="69"/>
      <c r="F795" s="69"/>
      <c r="G795" s="69"/>
      <c r="H795" s="69"/>
      <c r="I795" s="69"/>
      <c r="J795" s="69"/>
    </row>
    <row r="796" spans="1:10" s="68" customFormat="1" ht="15.75">
      <c r="A796" s="69"/>
      <c r="B796" s="69"/>
      <c r="C796" s="69"/>
      <c r="D796" s="69"/>
      <c r="E796" s="69"/>
      <c r="F796" s="69"/>
      <c r="G796" s="69"/>
      <c r="H796" s="69"/>
      <c r="I796" s="69"/>
      <c r="J796" s="69"/>
    </row>
    <row r="797" spans="1:10" s="68" customFormat="1" ht="15.75">
      <c r="A797" s="69"/>
      <c r="B797" s="69"/>
      <c r="C797" s="69"/>
      <c r="D797" s="69"/>
      <c r="E797" s="69"/>
      <c r="F797" s="69"/>
      <c r="G797" s="69"/>
      <c r="H797" s="69"/>
      <c r="I797" s="69"/>
      <c r="J797" s="69"/>
    </row>
    <row r="798" spans="1:10" s="68" customFormat="1" ht="15.75">
      <c r="A798" s="69"/>
      <c r="B798" s="69"/>
      <c r="C798" s="69"/>
      <c r="D798" s="69"/>
      <c r="E798" s="69"/>
      <c r="F798" s="69"/>
      <c r="G798" s="69"/>
      <c r="H798" s="69"/>
      <c r="I798" s="69"/>
      <c r="J798" s="69"/>
    </row>
    <row r="799" spans="1:10" s="68" customFormat="1" ht="15.75">
      <c r="A799" s="69"/>
      <c r="B799" s="69"/>
      <c r="C799" s="69"/>
      <c r="D799" s="69"/>
      <c r="E799" s="69"/>
      <c r="F799" s="69"/>
      <c r="G799" s="69"/>
      <c r="H799" s="69"/>
      <c r="I799" s="69"/>
      <c r="J799" s="69"/>
    </row>
    <row r="800" spans="1:10" s="68" customFormat="1" ht="15.75">
      <c r="A800" s="69"/>
      <c r="B800" s="69"/>
      <c r="C800" s="69"/>
      <c r="D800" s="69"/>
      <c r="E800" s="69"/>
      <c r="F800" s="69"/>
      <c r="G800" s="69"/>
      <c r="H800" s="69"/>
      <c r="I800" s="69"/>
      <c r="J800" s="69"/>
    </row>
    <row r="801" spans="1:10" s="68" customFormat="1" ht="15.75">
      <c r="A801" s="69"/>
      <c r="B801" s="69"/>
      <c r="C801" s="69"/>
      <c r="D801" s="69"/>
      <c r="E801" s="69"/>
      <c r="F801" s="69"/>
      <c r="G801" s="69"/>
      <c r="H801" s="69"/>
      <c r="I801" s="69"/>
      <c r="J801" s="69"/>
    </row>
    <row r="802" spans="1:10" s="68" customFormat="1" ht="15.75">
      <c r="A802" s="69"/>
      <c r="B802" s="69"/>
      <c r="C802" s="69"/>
      <c r="D802" s="69"/>
      <c r="E802" s="69"/>
      <c r="F802" s="69"/>
      <c r="G802" s="69"/>
      <c r="H802" s="69"/>
      <c r="I802" s="69"/>
      <c r="J802" s="69"/>
    </row>
    <row r="803" spans="1:10" s="68" customFormat="1" ht="15.75">
      <c r="A803" s="69"/>
      <c r="B803" s="69"/>
      <c r="C803" s="69"/>
      <c r="D803" s="69"/>
      <c r="E803" s="69"/>
      <c r="F803" s="69"/>
      <c r="G803" s="69"/>
      <c r="H803" s="69"/>
      <c r="I803" s="69"/>
      <c r="J803" s="69"/>
    </row>
    <row r="804" spans="1:10" s="68" customFormat="1" ht="15.75">
      <c r="A804" s="69"/>
      <c r="B804" s="69"/>
      <c r="C804" s="69"/>
      <c r="D804" s="69"/>
      <c r="E804" s="69"/>
      <c r="F804" s="69"/>
      <c r="G804" s="69"/>
      <c r="H804" s="69"/>
      <c r="I804" s="69"/>
      <c r="J804" s="69"/>
    </row>
    <row r="805" spans="1:10" s="68" customFormat="1" ht="15.75">
      <c r="A805" s="69"/>
      <c r="B805" s="69"/>
      <c r="C805" s="69"/>
      <c r="D805" s="69"/>
      <c r="E805" s="69"/>
      <c r="F805" s="69"/>
      <c r="G805" s="69"/>
      <c r="H805" s="69"/>
      <c r="I805" s="69"/>
      <c r="J805" s="69"/>
    </row>
    <row r="806" spans="1:10" s="68" customFormat="1" ht="15.75">
      <c r="A806" s="69"/>
      <c r="B806" s="69"/>
      <c r="C806" s="69"/>
      <c r="D806" s="69"/>
      <c r="E806" s="69"/>
      <c r="F806" s="69"/>
      <c r="G806" s="69"/>
      <c r="H806" s="69"/>
      <c r="I806" s="69"/>
      <c r="J806" s="69"/>
    </row>
    <row r="807" spans="1:10" s="68" customFormat="1" ht="15.75">
      <c r="A807" s="69"/>
      <c r="B807" s="69"/>
      <c r="C807" s="69"/>
      <c r="D807" s="69"/>
      <c r="E807" s="69"/>
      <c r="F807" s="69"/>
      <c r="G807" s="69"/>
      <c r="H807" s="69"/>
      <c r="I807" s="69"/>
      <c r="J807" s="69"/>
    </row>
  </sheetData>
  <sheetProtection/>
  <mergeCells count="18">
    <mergeCell ref="C16:C17"/>
    <mergeCell ref="D16:D17"/>
    <mergeCell ref="E16:E17"/>
    <mergeCell ref="K16:K17"/>
    <mergeCell ref="G16:G17"/>
    <mergeCell ref="H16:H17"/>
    <mergeCell ref="I16:I17"/>
    <mergeCell ref="J16:J17"/>
    <mergeCell ref="F7:K7"/>
    <mergeCell ref="F16:F17"/>
    <mergeCell ref="A1:K1"/>
    <mergeCell ref="A2:K2"/>
    <mergeCell ref="A3:K3"/>
    <mergeCell ref="A4:K4"/>
    <mergeCell ref="A5:K5"/>
    <mergeCell ref="F6:K6"/>
    <mergeCell ref="A16:A17"/>
    <mergeCell ref="B16:B17"/>
  </mergeCells>
  <printOptions/>
  <pageMargins left="0.4724409448818898" right="0.11811023622047245" top="0.5511811023622047" bottom="0.4330708661417323" header="0" footer="0"/>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F628"/>
  <sheetViews>
    <sheetView zoomScale="85" zoomScaleNormal="85" zoomScalePageLayoutView="0" workbookViewId="0" topLeftCell="B502">
      <selection activeCell="A3" sqref="A3:G3"/>
    </sheetView>
  </sheetViews>
  <sheetFormatPr defaultColWidth="9.140625" defaultRowHeight="12.75"/>
  <cols>
    <col min="1" max="1" width="81.140625" style="258" customWidth="1"/>
    <col min="2" max="2" width="78.421875" style="258" customWidth="1"/>
    <col min="3" max="3" width="32.28125" style="255" customWidth="1"/>
    <col min="4" max="4" width="13.00390625" style="257" customWidth="1"/>
    <col min="5" max="5" width="15.421875" style="255" customWidth="1"/>
    <col min="6" max="6" width="16.7109375" style="259" customWidth="1"/>
    <col min="7" max="16384" width="9.140625" style="103" customWidth="1"/>
  </cols>
  <sheetData>
    <row r="1" spans="1:6" s="97" customFormat="1" ht="36">
      <c r="A1" s="93" t="s">
        <v>476</v>
      </c>
      <c r="B1" s="93" t="s">
        <v>477</v>
      </c>
      <c r="C1" s="94" t="s">
        <v>478</v>
      </c>
      <c r="D1" s="94" t="s">
        <v>1</v>
      </c>
      <c r="E1" s="95" t="s">
        <v>2</v>
      </c>
      <c r="F1" s="96" t="s">
        <v>479</v>
      </c>
    </row>
    <row r="2" spans="1:6" ht="19.5" customHeight="1">
      <c r="A2" s="98" t="s">
        <v>188</v>
      </c>
      <c r="B2" s="98" t="s">
        <v>480</v>
      </c>
      <c r="C2" s="99" t="s">
        <v>481</v>
      </c>
      <c r="D2" s="100" t="s">
        <v>482</v>
      </c>
      <c r="E2" s="101">
        <v>944</v>
      </c>
      <c r="F2" s="102" t="s">
        <v>483</v>
      </c>
    </row>
    <row r="3" spans="1:6" ht="24">
      <c r="A3" s="98" t="s">
        <v>188</v>
      </c>
      <c r="B3" s="98" t="s">
        <v>480</v>
      </c>
      <c r="C3" s="99" t="s">
        <v>484</v>
      </c>
      <c r="D3" s="100" t="s">
        <v>482</v>
      </c>
      <c r="E3" s="101">
        <v>590</v>
      </c>
      <c r="F3" s="102" t="s">
        <v>483</v>
      </c>
    </row>
    <row r="4" spans="1:6" ht="36">
      <c r="A4" s="104" t="s">
        <v>179</v>
      </c>
      <c r="B4" s="104" t="s">
        <v>485</v>
      </c>
      <c r="C4" s="104" t="s">
        <v>486</v>
      </c>
      <c r="D4" s="105" t="s">
        <v>482</v>
      </c>
      <c r="E4" s="106">
        <v>5000.5</v>
      </c>
      <c r="F4" s="107" t="s">
        <v>487</v>
      </c>
    </row>
    <row r="5" spans="1:6" ht="36">
      <c r="A5" s="104" t="s">
        <v>179</v>
      </c>
      <c r="B5" s="104" t="s">
        <v>485</v>
      </c>
      <c r="C5" s="104" t="s">
        <v>488</v>
      </c>
      <c r="D5" s="105" t="s">
        <v>482</v>
      </c>
      <c r="E5" s="106">
        <v>10133.5</v>
      </c>
      <c r="F5" s="107" t="s">
        <v>487</v>
      </c>
    </row>
    <row r="6" spans="1:6" ht="36">
      <c r="A6" s="104" t="s">
        <v>179</v>
      </c>
      <c r="B6" s="104" t="s">
        <v>485</v>
      </c>
      <c r="C6" s="104" t="s">
        <v>489</v>
      </c>
      <c r="D6" s="105" t="s">
        <v>482</v>
      </c>
      <c r="E6" s="106">
        <v>25488</v>
      </c>
      <c r="F6" s="107" t="s">
        <v>487</v>
      </c>
    </row>
    <row r="7" spans="1:6" ht="36">
      <c r="A7" s="104" t="s">
        <v>179</v>
      </c>
      <c r="B7" s="104" t="s">
        <v>485</v>
      </c>
      <c r="C7" s="104" t="s">
        <v>490</v>
      </c>
      <c r="D7" s="105" t="s">
        <v>482</v>
      </c>
      <c r="E7" s="106">
        <v>61419</v>
      </c>
      <c r="F7" s="107" t="s">
        <v>487</v>
      </c>
    </row>
    <row r="8" spans="1:6" ht="21.75" customHeight="1">
      <c r="A8" s="104" t="s">
        <v>179</v>
      </c>
      <c r="B8" s="104" t="s">
        <v>485</v>
      </c>
      <c r="C8" s="104" t="s">
        <v>491</v>
      </c>
      <c r="D8" s="105" t="s">
        <v>482</v>
      </c>
      <c r="E8" s="106">
        <v>33435.3</v>
      </c>
      <c r="F8" s="107" t="s">
        <v>487</v>
      </c>
    </row>
    <row r="9" spans="1:6" ht="16.5" customHeight="1">
      <c r="A9" s="104" t="s">
        <v>179</v>
      </c>
      <c r="B9" s="104" t="s">
        <v>485</v>
      </c>
      <c r="C9" s="104" t="s">
        <v>492</v>
      </c>
      <c r="D9" s="105" t="s">
        <v>482</v>
      </c>
      <c r="E9" s="106">
        <v>9410.5</v>
      </c>
      <c r="F9" s="107" t="s">
        <v>487</v>
      </c>
    </row>
    <row r="10" spans="1:6" ht="18.75" customHeight="1">
      <c r="A10" s="104" t="s">
        <v>179</v>
      </c>
      <c r="B10" s="104" t="s">
        <v>485</v>
      </c>
      <c r="C10" s="104" t="s">
        <v>493</v>
      </c>
      <c r="D10" s="105" t="s">
        <v>482</v>
      </c>
      <c r="E10" s="106">
        <v>5929.5</v>
      </c>
      <c r="F10" s="107" t="s">
        <v>487</v>
      </c>
    </row>
    <row r="11" spans="1:6" ht="16.5" customHeight="1">
      <c r="A11" s="104" t="s">
        <v>179</v>
      </c>
      <c r="B11" s="104" t="s">
        <v>485</v>
      </c>
      <c r="C11" s="104" t="s">
        <v>494</v>
      </c>
      <c r="D11" s="105" t="s">
        <v>482</v>
      </c>
      <c r="E11" s="106">
        <v>65844</v>
      </c>
      <c r="F11" s="107" t="s">
        <v>487</v>
      </c>
    </row>
    <row r="12" spans="1:6" ht="18" customHeight="1">
      <c r="A12" s="104" t="s">
        <v>179</v>
      </c>
      <c r="B12" s="104" t="s">
        <v>485</v>
      </c>
      <c r="C12" s="104" t="s">
        <v>495</v>
      </c>
      <c r="D12" s="105" t="s">
        <v>482</v>
      </c>
      <c r="E12" s="106">
        <v>29393.8</v>
      </c>
      <c r="F12" s="107" t="s">
        <v>487</v>
      </c>
    </row>
    <row r="13" spans="1:6" ht="18" customHeight="1">
      <c r="A13" s="104" t="s">
        <v>179</v>
      </c>
      <c r="B13" s="104" t="s">
        <v>485</v>
      </c>
      <c r="C13" s="104" t="s">
        <v>496</v>
      </c>
      <c r="D13" s="105" t="s">
        <v>482</v>
      </c>
      <c r="E13" s="106">
        <v>27193.1</v>
      </c>
      <c r="F13" s="107" t="s">
        <v>487</v>
      </c>
    </row>
    <row r="14" spans="1:6" ht="48">
      <c r="A14" s="104" t="s">
        <v>179</v>
      </c>
      <c r="B14" s="104" t="s">
        <v>485</v>
      </c>
      <c r="C14" s="104" t="s">
        <v>497</v>
      </c>
      <c r="D14" s="105" t="s">
        <v>482</v>
      </c>
      <c r="E14" s="106">
        <v>50380.1</v>
      </c>
      <c r="F14" s="107" t="s">
        <v>487</v>
      </c>
    </row>
    <row r="15" spans="1:6" ht="48">
      <c r="A15" s="104" t="s">
        <v>179</v>
      </c>
      <c r="B15" s="104" t="s">
        <v>485</v>
      </c>
      <c r="C15" s="104" t="s">
        <v>498</v>
      </c>
      <c r="D15" s="105" t="s">
        <v>482</v>
      </c>
      <c r="E15" s="106">
        <v>29323</v>
      </c>
      <c r="F15" s="107" t="s">
        <v>487</v>
      </c>
    </row>
    <row r="16" spans="1:6" ht="48">
      <c r="A16" s="104" t="s">
        <v>179</v>
      </c>
      <c r="B16" s="104" t="s">
        <v>485</v>
      </c>
      <c r="C16" s="104" t="s">
        <v>499</v>
      </c>
      <c r="D16" s="105" t="s">
        <v>482</v>
      </c>
      <c r="E16" s="106">
        <v>32833.5</v>
      </c>
      <c r="F16" s="107" t="s">
        <v>487</v>
      </c>
    </row>
    <row r="17" spans="1:6" ht="48">
      <c r="A17" s="104" t="s">
        <v>179</v>
      </c>
      <c r="B17" s="104" t="s">
        <v>485</v>
      </c>
      <c r="C17" s="104" t="s">
        <v>500</v>
      </c>
      <c r="D17" s="105" t="s">
        <v>482</v>
      </c>
      <c r="E17" s="106">
        <v>12537.5</v>
      </c>
      <c r="F17" s="107" t="s">
        <v>487</v>
      </c>
    </row>
    <row r="18" spans="1:6" ht="48">
      <c r="A18" s="104" t="s">
        <v>179</v>
      </c>
      <c r="B18" s="104" t="s">
        <v>485</v>
      </c>
      <c r="C18" s="104" t="s">
        <v>501</v>
      </c>
      <c r="D18" s="105" t="s">
        <v>482</v>
      </c>
      <c r="E18" s="106">
        <v>12626</v>
      </c>
      <c r="F18" s="107" t="s">
        <v>487</v>
      </c>
    </row>
    <row r="19" spans="1:6" ht="48">
      <c r="A19" s="104" t="s">
        <v>179</v>
      </c>
      <c r="B19" s="104" t="s">
        <v>485</v>
      </c>
      <c r="C19" s="104" t="s">
        <v>502</v>
      </c>
      <c r="D19" s="105" t="s">
        <v>482</v>
      </c>
      <c r="E19" s="106">
        <v>95892.7</v>
      </c>
      <c r="F19" s="107" t="s">
        <v>487</v>
      </c>
    </row>
    <row r="20" spans="1:6" ht="22.5" customHeight="1">
      <c r="A20" s="104" t="s">
        <v>179</v>
      </c>
      <c r="B20" s="104" t="s">
        <v>485</v>
      </c>
      <c r="C20" s="104" t="s">
        <v>503</v>
      </c>
      <c r="D20" s="105" t="s">
        <v>482</v>
      </c>
      <c r="E20" s="106">
        <v>19706</v>
      </c>
      <c r="F20" s="107" t="s">
        <v>487</v>
      </c>
    </row>
    <row r="21" spans="1:6" ht="22.5" customHeight="1">
      <c r="A21" s="104" t="s">
        <v>179</v>
      </c>
      <c r="B21" s="104" t="s">
        <v>485</v>
      </c>
      <c r="C21" s="104" t="s">
        <v>504</v>
      </c>
      <c r="D21" s="105" t="s">
        <v>482</v>
      </c>
      <c r="E21" s="106">
        <v>30975</v>
      </c>
      <c r="F21" s="107" t="s">
        <v>487</v>
      </c>
    </row>
    <row r="22" spans="1:6" ht="24">
      <c r="A22" s="104" t="s">
        <v>179</v>
      </c>
      <c r="B22" s="104" t="s">
        <v>485</v>
      </c>
      <c r="C22" s="104" t="s">
        <v>505</v>
      </c>
      <c r="D22" s="105" t="s">
        <v>482</v>
      </c>
      <c r="E22" s="106">
        <v>15251.5</v>
      </c>
      <c r="F22" s="107" t="s">
        <v>487</v>
      </c>
    </row>
    <row r="23" spans="1:6" ht="24">
      <c r="A23" s="104" t="s">
        <v>179</v>
      </c>
      <c r="B23" s="104" t="s">
        <v>485</v>
      </c>
      <c r="C23" s="104" t="s">
        <v>506</v>
      </c>
      <c r="D23" s="105" t="s">
        <v>482</v>
      </c>
      <c r="E23" s="106">
        <v>24225.4</v>
      </c>
      <c r="F23" s="107" t="s">
        <v>487</v>
      </c>
    </row>
    <row r="24" spans="1:6" ht="22.5" customHeight="1">
      <c r="A24" s="108" t="s">
        <v>203</v>
      </c>
      <c r="B24" s="108" t="s">
        <v>507</v>
      </c>
      <c r="C24" s="109" t="s">
        <v>508</v>
      </c>
      <c r="D24" s="110" t="s">
        <v>509</v>
      </c>
      <c r="E24" s="111">
        <v>1003</v>
      </c>
      <c r="F24" s="112" t="s">
        <v>510</v>
      </c>
    </row>
    <row r="25" spans="1:6" ht="12.75">
      <c r="A25" s="108" t="s">
        <v>203</v>
      </c>
      <c r="B25" s="108" t="s">
        <v>507</v>
      </c>
      <c r="C25" s="109" t="s">
        <v>511</v>
      </c>
      <c r="D25" s="110" t="s">
        <v>509</v>
      </c>
      <c r="E25" s="111">
        <v>1003</v>
      </c>
      <c r="F25" s="112" t="s">
        <v>510</v>
      </c>
    </row>
    <row r="26" spans="1:6" ht="24" customHeight="1">
      <c r="A26" s="108" t="s">
        <v>203</v>
      </c>
      <c r="B26" s="108" t="s">
        <v>507</v>
      </c>
      <c r="C26" s="109" t="s">
        <v>512</v>
      </c>
      <c r="D26" s="110" t="s">
        <v>509</v>
      </c>
      <c r="E26" s="111">
        <v>3009</v>
      </c>
      <c r="F26" s="112" t="s">
        <v>510</v>
      </c>
    </row>
    <row r="27" spans="1:6" ht="12.75">
      <c r="A27" s="108" t="s">
        <v>203</v>
      </c>
      <c r="B27" s="108" t="s">
        <v>507</v>
      </c>
      <c r="C27" s="109" t="s">
        <v>513</v>
      </c>
      <c r="D27" s="110" t="s">
        <v>509</v>
      </c>
      <c r="E27" s="111">
        <v>1882.1</v>
      </c>
      <c r="F27" s="112" t="s">
        <v>510</v>
      </c>
    </row>
    <row r="28" spans="1:6" ht="12.75">
      <c r="A28" s="108" t="s">
        <v>203</v>
      </c>
      <c r="B28" s="108" t="s">
        <v>507</v>
      </c>
      <c r="C28" s="109" t="s">
        <v>514</v>
      </c>
      <c r="D28" s="110" t="s">
        <v>482</v>
      </c>
      <c r="E28" s="111">
        <v>83.78</v>
      </c>
      <c r="F28" s="112" t="s">
        <v>510</v>
      </c>
    </row>
    <row r="29" spans="1:6" ht="12.75">
      <c r="A29" s="108" t="s">
        <v>203</v>
      </c>
      <c r="B29" s="108" t="s">
        <v>507</v>
      </c>
      <c r="C29" s="109" t="s">
        <v>515</v>
      </c>
      <c r="D29" s="110" t="s">
        <v>482</v>
      </c>
      <c r="E29" s="111">
        <v>192.34</v>
      </c>
      <c r="F29" s="112" t="s">
        <v>510</v>
      </c>
    </row>
    <row r="30" spans="1:6" ht="12.75">
      <c r="A30" s="108" t="s">
        <v>203</v>
      </c>
      <c r="B30" s="108" t="s">
        <v>507</v>
      </c>
      <c r="C30" s="109" t="s">
        <v>516</v>
      </c>
      <c r="D30" s="110" t="s">
        <v>482</v>
      </c>
      <c r="E30" s="111">
        <v>421.26</v>
      </c>
      <c r="F30" s="112" t="s">
        <v>510</v>
      </c>
    </row>
    <row r="31" spans="1:6" ht="12.75">
      <c r="A31" s="113" t="s">
        <v>517</v>
      </c>
      <c r="B31" s="113" t="s">
        <v>518</v>
      </c>
      <c r="C31" s="114" t="s">
        <v>519</v>
      </c>
      <c r="D31" s="115" t="s">
        <v>482</v>
      </c>
      <c r="E31" s="116">
        <v>6500</v>
      </c>
      <c r="F31" s="117" t="s">
        <v>520</v>
      </c>
    </row>
    <row r="32" spans="1:6" ht="12.75">
      <c r="A32" s="113" t="s">
        <v>517</v>
      </c>
      <c r="B32" s="113" t="s">
        <v>518</v>
      </c>
      <c r="C32" s="114" t="s">
        <v>521</v>
      </c>
      <c r="D32" s="115" t="s">
        <v>482</v>
      </c>
      <c r="E32" s="116">
        <v>7265.26</v>
      </c>
      <c r="F32" s="117" t="s">
        <v>520</v>
      </c>
    </row>
    <row r="33" spans="1:6" ht="12.75">
      <c r="A33" s="113" t="s">
        <v>517</v>
      </c>
      <c r="B33" s="113" t="s">
        <v>518</v>
      </c>
      <c r="C33" s="114" t="s">
        <v>522</v>
      </c>
      <c r="D33" s="115" t="s">
        <v>482</v>
      </c>
      <c r="E33" s="116">
        <v>4675.254</v>
      </c>
      <c r="F33" s="117" t="s">
        <v>520</v>
      </c>
    </row>
    <row r="34" spans="1:6" ht="12.75">
      <c r="A34" s="113" t="s">
        <v>517</v>
      </c>
      <c r="B34" s="113" t="s">
        <v>518</v>
      </c>
      <c r="C34" s="114" t="s">
        <v>523</v>
      </c>
      <c r="D34" s="115" t="s">
        <v>482</v>
      </c>
      <c r="E34" s="116">
        <v>16785.5</v>
      </c>
      <c r="F34" s="117" t="s">
        <v>520</v>
      </c>
    </row>
    <row r="35" spans="1:6" ht="12.75">
      <c r="A35" s="113" t="s">
        <v>517</v>
      </c>
      <c r="B35" s="113" t="s">
        <v>518</v>
      </c>
      <c r="C35" s="114" t="s">
        <v>524</v>
      </c>
      <c r="D35" s="115" t="s">
        <v>482</v>
      </c>
      <c r="E35" s="116">
        <v>15163</v>
      </c>
      <c r="F35" s="117" t="s">
        <v>520</v>
      </c>
    </row>
    <row r="36" spans="1:6" ht="12.75">
      <c r="A36" s="118" t="s">
        <v>272</v>
      </c>
      <c r="B36" s="118" t="s">
        <v>525</v>
      </c>
      <c r="C36" s="119" t="s">
        <v>526</v>
      </c>
      <c r="D36" s="120" t="s">
        <v>482</v>
      </c>
      <c r="E36" s="121">
        <v>2330.5</v>
      </c>
      <c r="F36" s="122" t="s">
        <v>527</v>
      </c>
    </row>
    <row r="37" spans="1:6" ht="12.75">
      <c r="A37" s="118" t="s">
        <v>272</v>
      </c>
      <c r="B37" s="118" t="s">
        <v>525</v>
      </c>
      <c r="C37" s="119" t="s">
        <v>528</v>
      </c>
      <c r="D37" s="120"/>
      <c r="E37" s="121">
        <v>1150</v>
      </c>
      <c r="F37" s="122" t="s">
        <v>527</v>
      </c>
    </row>
    <row r="38" spans="1:6" ht="24">
      <c r="A38" s="118" t="s">
        <v>272</v>
      </c>
      <c r="B38" s="118" t="s">
        <v>525</v>
      </c>
      <c r="C38" s="119" t="s">
        <v>529</v>
      </c>
      <c r="D38" s="120" t="s">
        <v>482</v>
      </c>
      <c r="E38" s="121">
        <v>2330.5</v>
      </c>
      <c r="F38" s="122" t="s">
        <v>527</v>
      </c>
    </row>
    <row r="39" spans="1:6" ht="36">
      <c r="A39" s="118" t="s">
        <v>272</v>
      </c>
      <c r="B39" s="118" t="s">
        <v>525</v>
      </c>
      <c r="C39" s="119" t="s">
        <v>530</v>
      </c>
      <c r="D39" s="120" t="s">
        <v>482</v>
      </c>
      <c r="E39" s="121">
        <v>3009</v>
      </c>
      <c r="F39" s="122" t="s">
        <v>527</v>
      </c>
    </row>
    <row r="40" spans="1:6" ht="36">
      <c r="A40" s="118" t="s">
        <v>272</v>
      </c>
      <c r="B40" s="118" t="s">
        <v>525</v>
      </c>
      <c r="C40" s="119" t="s">
        <v>531</v>
      </c>
      <c r="D40" s="120" t="s">
        <v>482</v>
      </c>
      <c r="E40" s="121">
        <v>1150.5</v>
      </c>
      <c r="F40" s="122" t="s">
        <v>527</v>
      </c>
    </row>
    <row r="41" spans="1:6" ht="36">
      <c r="A41" s="118" t="s">
        <v>272</v>
      </c>
      <c r="B41" s="118" t="s">
        <v>525</v>
      </c>
      <c r="C41" s="119" t="s">
        <v>532</v>
      </c>
      <c r="D41" s="120" t="s">
        <v>482</v>
      </c>
      <c r="E41" s="121">
        <v>1150.5</v>
      </c>
      <c r="F41" s="122" t="s">
        <v>527</v>
      </c>
    </row>
    <row r="42" spans="1:6" ht="24">
      <c r="A42" s="118" t="s">
        <v>272</v>
      </c>
      <c r="B42" s="118" t="s">
        <v>525</v>
      </c>
      <c r="C42" s="119" t="s">
        <v>533</v>
      </c>
      <c r="D42" s="120" t="s">
        <v>482</v>
      </c>
      <c r="E42" s="121">
        <v>1947</v>
      </c>
      <c r="F42" s="122" t="s">
        <v>527</v>
      </c>
    </row>
    <row r="43" spans="1:6" ht="22.5" customHeight="1">
      <c r="A43" s="118" t="s">
        <v>272</v>
      </c>
      <c r="B43" s="118" t="s">
        <v>525</v>
      </c>
      <c r="C43" s="119" t="s">
        <v>534</v>
      </c>
      <c r="D43" s="120" t="s">
        <v>482</v>
      </c>
      <c r="E43" s="121">
        <v>2212.5</v>
      </c>
      <c r="F43" s="122" t="s">
        <v>527</v>
      </c>
    </row>
    <row r="44" spans="1:6" ht="18.75" customHeight="1">
      <c r="A44" s="123" t="s">
        <v>535</v>
      </c>
      <c r="B44" s="123" t="s">
        <v>536</v>
      </c>
      <c r="C44" s="124" t="s">
        <v>537</v>
      </c>
      <c r="D44" s="125" t="s">
        <v>482</v>
      </c>
      <c r="E44" s="126">
        <v>11210</v>
      </c>
      <c r="F44" s="127" t="s">
        <v>538</v>
      </c>
    </row>
    <row r="45" spans="1:6" ht="16.5" customHeight="1">
      <c r="A45" s="123" t="s">
        <v>535</v>
      </c>
      <c r="B45" s="123" t="s">
        <v>536</v>
      </c>
      <c r="C45" s="124" t="s">
        <v>539</v>
      </c>
      <c r="D45" s="125" t="s">
        <v>482</v>
      </c>
      <c r="E45" s="126">
        <v>15692.82</v>
      </c>
      <c r="F45" s="127" t="s">
        <v>538</v>
      </c>
    </row>
    <row r="46" spans="1:6" ht="12.75">
      <c r="A46" s="123" t="s">
        <v>535</v>
      </c>
      <c r="B46" s="123" t="s">
        <v>536</v>
      </c>
      <c r="C46" s="124" t="s">
        <v>540</v>
      </c>
      <c r="D46" s="125" t="s">
        <v>482</v>
      </c>
      <c r="E46" s="126">
        <v>342200</v>
      </c>
      <c r="F46" s="127" t="s">
        <v>538</v>
      </c>
    </row>
    <row r="47" spans="1:6" ht="21" customHeight="1">
      <c r="A47" s="123" t="s">
        <v>535</v>
      </c>
      <c r="B47" s="123" t="s">
        <v>536</v>
      </c>
      <c r="C47" s="124" t="s">
        <v>541</v>
      </c>
      <c r="D47" s="125" t="s">
        <v>482</v>
      </c>
      <c r="E47" s="126">
        <v>6254</v>
      </c>
      <c r="F47" s="127" t="s">
        <v>538</v>
      </c>
    </row>
    <row r="48" spans="1:6" ht="13.5" customHeight="1">
      <c r="A48" s="123" t="s">
        <v>535</v>
      </c>
      <c r="B48" s="123" t="s">
        <v>536</v>
      </c>
      <c r="C48" s="124" t="s">
        <v>542</v>
      </c>
      <c r="D48" s="125" t="s">
        <v>482</v>
      </c>
      <c r="E48" s="126">
        <v>531000</v>
      </c>
      <c r="F48" s="127" t="s">
        <v>538</v>
      </c>
    </row>
    <row r="49" spans="1:6" ht="24">
      <c r="A49" s="123" t="s">
        <v>535</v>
      </c>
      <c r="B49" s="123" t="s">
        <v>536</v>
      </c>
      <c r="C49" s="124" t="s">
        <v>543</v>
      </c>
      <c r="D49" s="125" t="s">
        <v>482</v>
      </c>
      <c r="E49" s="126">
        <v>49794.525</v>
      </c>
      <c r="F49" s="127" t="s">
        <v>538</v>
      </c>
    </row>
    <row r="50" spans="1:6" ht="12.75">
      <c r="A50" s="123" t="s">
        <v>535</v>
      </c>
      <c r="B50" s="123" t="s">
        <v>536</v>
      </c>
      <c r="C50" s="124" t="s">
        <v>544</v>
      </c>
      <c r="D50" s="125" t="s">
        <v>482</v>
      </c>
      <c r="E50" s="126">
        <v>275000</v>
      </c>
      <c r="F50" s="127" t="s">
        <v>538</v>
      </c>
    </row>
    <row r="51" spans="1:6" ht="24">
      <c r="A51" s="123" t="s">
        <v>535</v>
      </c>
      <c r="B51" s="123" t="s">
        <v>536</v>
      </c>
      <c r="C51" s="124" t="s">
        <v>545</v>
      </c>
      <c r="D51" s="125" t="s">
        <v>482</v>
      </c>
      <c r="E51" s="126">
        <v>8407.5</v>
      </c>
      <c r="F51" s="127" t="s">
        <v>538</v>
      </c>
    </row>
    <row r="52" spans="1:6" ht="15.75" customHeight="1">
      <c r="A52" s="123" t="s">
        <v>535</v>
      </c>
      <c r="B52" s="123" t="s">
        <v>536</v>
      </c>
      <c r="C52" s="124" t="s">
        <v>546</v>
      </c>
      <c r="D52" s="125" t="s">
        <v>482</v>
      </c>
      <c r="E52" s="126">
        <v>96885.1511</v>
      </c>
      <c r="F52" s="127" t="s">
        <v>538</v>
      </c>
    </row>
    <row r="53" spans="1:6" ht="15" customHeight="1">
      <c r="A53" s="123" t="s">
        <v>535</v>
      </c>
      <c r="B53" s="123" t="s">
        <v>536</v>
      </c>
      <c r="C53" s="124" t="s">
        <v>547</v>
      </c>
      <c r="D53" s="125" t="s">
        <v>482</v>
      </c>
      <c r="E53" s="126">
        <v>250160</v>
      </c>
      <c r="F53" s="127" t="s">
        <v>538</v>
      </c>
    </row>
    <row r="54" spans="1:6" ht="24">
      <c r="A54" s="123" t="s">
        <v>535</v>
      </c>
      <c r="B54" s="123" t="s">
        <v>536</v>
      </c>
      <c r="C54" s="124" t="s">
        <v>548</v>
      </c>
      <c r="D54" s="125" t="s">
        <v>482</v>
      </c>
      <c r="E54" s="126">
        <v>2950</v>
      </c>
      <c r="F54" s="127" t="s">
        <v>538</v>
      </c>
    </row>
    <row r="55" spans="1:6" ht="13.5" customHeight="1">
      <c r="A55" s="123" t="s">
        <v>535</v>
      </c>
      <c r="B55" s="123" t="s">
        <v>536</v>
      </c>
      <c r="C55" s="124" t="s">
        <v>549</v>
      </c>
      <c r="D55" s="125" t="s">
        <v>482</v>
      </c>
      <c r="E55" s="126">
        <v>226560</v>
      </c>
      <c r="F55" s="127" t="s">
        <v>538</v>
      </c>
    </row>
    <row r="56" spans="1:6" ht="30.75" customHeight="1">
      <c r="A56" s="123" t="s">
        <v>535</v>
      </c>
      <c r="B56" s="123" t="s">
        <v>536</v>
      </c>
      <c r="C56" s="124" t="s">
        <v>550</v>
      </c>
      <c r="D56" s="125" t="s">
        <v>482</v>
      </c>
      <c r="E56" s="126">
        <v>501500</v>
      </c>
      <c r="F56" s="127" t="s">
        <v>538</v>
      </c>
    </row>
    <row r="57" spans="1:6" ht="15" customHeight="1">
      <c r="A57" s="123" t="s">
        <v>535</v>
      </c>
      <c r="B57" s="123" t="s">
        <v>536</v>
      </c>
      <c r="C57" s="124" t="s">
        <v>551</v>
      </c>
      <c r="D57" s="125" t="s">
        <v>482</v>
      </c>
      <c r="E57" s="126">
        <v>41300</v>
      </c>
      <c r="F57" s="127" t="s">
        <v>538</v>
      </c>
    </row>
    <row r="58" spans="1:6" ht="24" customHeight="1">
      <c r="A58" s="123" t="s">
        <v>535</v>
      </c>
      <c r="B58" s="123" t="s">
        <v>536</v>
      </c>
      <c r="C58" s="124" t="s">
        <v>552</v>
      </c>
      <c r="D58" s="125" t="s">
        <v>482</v>
      </c>
      <c r="E58" s="126">
        <v>49560</v>
      </c>
      <c r="F58" s="127" t="s">
        <v>538</v>
      </c>
    </row>
    <row r="59" spans="1:6" ht="13.5" customHeight="1">
      <c r="A59" s="123" t="s">
        <v>535</v>
      </c>
      <c r="B59" s="123" t="s">
        <v>536</v>
      </c>
      <c r="C59" s="124" t="s">
        <v>553</v>
      </c>
      <c r="D59" s="125" t="s">
        <v>482</v>
      </c>
      <c r="E59" s="126">
        <v>188800</v>
      </c>
      <c r="F59" s="127" t="s">
        <v>538</v>
      </c>
    </row>
    <row r="60" spans="1:6" ht="15" customHeight="1">
      <c r="A60" s="123" t="s">
        <v>535</v>
      </c>
      <c r="B60" s="123" t="s">
        <v>536</v>
      </c>
      <c r="C60" s="124" t="s">
        <v>554</v>
      </c>
      <c r="D60" s="125" t="s">
        <v>482</v>
      </c>
      <c r="E60" s="126">
        <v>27140</v>
      </c>
      <c r="F60" s="127" t="s">
        <v>538</v>
      </c>
    </row>
    <row r="61" spans="1:6" ht="15.75" customHeight="1">
      <c r="A61" s="123" t="s">
        <v>535</v>
      </c>
      <c r="B61" s="123" t="s">
        <v>536</v>
      </c>
      <c r="C61" s="124" t="s">
        <v>555</v>
      </c>
      <c r="D61" s="125" t="s">
        <v>482</v>
      </c>
      <c r="E61" s="126">
        <v>49219.1806</v>
      </c>
      <c r="F61" s="127" t="s">
        <v>538</v>
      </c>
    </row>
    <row r="62" spans="1:6" ht="18.75" customHeight="1">
      <c r="A62" s="123" t="s">
        <v>535</v>
      </c>
      <c r="B62" s="123" t="s">
        <v>536</v>
      </c>
      <c r="C62" s="124" t="s">
        <v>556</v>
      </c>
      <c r="D62" s="125" t="s">
        <v>482</v>
      </c>
      <c r="E62" s="126">
        <v>26137.0707</v>
      </c>
      <c r="F62" s="127" t="s">
        <v>538</v>
      </c>
    </row>
    <row r="63" spans="1:6" ht="19.5" customHeight="1">
      <c r="A63" s="123" t="s">
        <v>535</v>
      </c>
      <c r="B63" s="123" t="s">
        <v>536</v>
      </c>
      <c r="C63" s="124" t="s">
        <v>557</v>
      </c>
      <c r="D63" s="125" t="s">
        <v>482</v>
      </c>
      <c r="E63" s="126">
        <v>105563.744</v>
      </c>
      <c r="F63" s="127" t="s">
        <v>538</v>
      </c>
    </row>
    <row r="64" spans="1:6" ht="18.75" customHeight="1">
      <c r="A64" s="123" t="s">
        <v>535</v>
      </c>
      <c r="B64" s="123" t="s">
        <v>536</v>
      </c>
      <c r="C64" s="124" t="s">
        <v>558</v>
      </c>
      <c r="D64" s="125" t="s">
        <v>482</v>
      </c>
      <c r="E64" s="126">
        <v>6490</v>
      </c>
      <c r="F64" s="127" t="s">
        <v>538</v>
      </c>
    </row>
    <row r="65" spans="1:6" ht="15" customHeight="1">
      <c r="A65" s="123" t="s">
        <v>535</v>
      </c>
      <c r="B65" s="123" t="s">
        <v>536</v>
      </c>
      <c r="C65" s="124" t="s">
        <v>559</v>
      </c>
      <c r="D65" s="125" t="s">
        <v>482</v>
      </c>
      <c r="E65" s="126">
        <v>30335.3338</v>
      </c>
      <c r="F65" s="127" t="s">
        <v>538</v>
      </c>
    </row>
    <row r="66" spans="1:6" ht="24">
      <c r="A66" s="123" t="s">
        <v>535</v>
      </c>
      <c r="B66" s="123" t="s">
        <v>536</v>
      </c>
      <c r="C66" s="124" t="s">
        <v>560</v>
      </c>
      <c r="D66" s="125" t="s">
        <v>482</v>
      </c>
      <c r="E66" s="126">
        <v>72981.6547</v>
      </c>
      <c r="F66" s="127" t="s">
        <v>538</v>
      </c>
    </row>
    <row r="67" spans="1:6" ht="12.75">
      <c r="A67" s="123" t="s">
        <v>535</v>
      </c>
      <c r="B67" s="123" t="s">
        <v>536</v>
      </c>
      <c r="C67" s="124" t="s">
        <v>561</v>
      </c>
      <c r="D67" s="125" t="s">
        <v>482</v>
      </c>
      <c r="E67" s="126">
        <v>172048.6025</v>
      </c>
      <c r="F67" s="127" t="s">
        <v>538</v>
      </c>
    </row>
    <row r="68" spans="1:6" ht="12.75">
      <c r="A68" s="123" t="s">
        <v>535</v>
      </c>
      <c r="B68" s="123" t="s">
        <v>536</v>
      </c>
      <c r="C68" s="124" t="s">
        <v>562</v>
      </c>
      <c r="D68" s="125" t="s">
        <v>482</v>
      </c>
      <c r="E68" s="126">
        <v>104465.4</v>
      </c>
      <c r="F68" s="127" t="s">
        <v>538</v>
      </c>
    </row>
    <row r="69" spans="1:6" ht="12.75">
      <c r="A69" s="123" t="s">
        <v>535</v>
      </c>
      <c r="B69" s="123" t="s">
        <v>536</v>
      </c>
      <c r="C69" s="124" t="s">
        <v>563</v>
      </c>
      <c r="D69" s="125" t="s">
        <v>482</v>
      </c>
      <c r="E69" s="126">
        <v>8314.2917</v>
      </c>
      <c r="F69" s="127" t="s">
        <v>538</v>
      </c>
    </row>
    <row r="70" spans="1:6" ht="12.75">
      <c r="A70" s="123" t="s">
        <v>535</v>
      </c>
      <c r="B70" s="123" t="s">
        <v>536</v>
      </c>
      <c r="C70" s="124" t="s">
        <v>564</v>
      </c>
      <c r="D70" s="125" t="s">
        <v>482</v>
      </c>
      <c r="E70" s="126">
        <v>198806.4</v>
      </c>
      <c r="F70" s="127" t="s">
        <v>538</v>
      </c>
    </row>
    <row r="71" spans="1:6" ht="12.75">
      <c r="A71" s="123" t="s">
        <v>535</v>
      </c>
      <c r="B71" s="123" t="s">
        <v>536</v>
      </c>
      <c r="C71" s="124" t="s">
        <v>565</v>
      </c>
      <c r="D71" s="125" t="s">
        <v>482</v>
      </c>
      <c r="E71" s="126">
        <v>11313.84</v>
      </c>
      <c r="F71" s="127" t="s">
        <v>538</v>
      </c>
    </row>
    <row r="72" spans="1:6" ht="12.75">
      <c r="A72" s="123" t="s">
        <v>535</v>
      </c>
      <c r="B72" s="123" t="s">
        <v>536</v>
      </c>
      <c r="C72" s="124" t="s">
        <v>566</v>
      </c>
      <c r="D72" s="125" t="s">
        <v>482</v>
      </c>
      <c r="E72" s="126">
        <v>469017.4085</v>
      </c>
      <c r="F72" s="127" t="s">
        <v>538</v>
      </c>
    </row>
    <row r="73" spans="1:6" ht="24">
      <c r="A73" s="123" t="s">
        <v>535</v>
      </c>
      <c r="B73" s="123" t="s">
        <v>536</v>
      </c>
      <c r="C73" s="124" t="s">
        <v>567</v>
      </c>
      <c r="D73" s="125" t="s">
        <v>482</v>
      </c>
      <c r="E73" s="126">
        <v>4501.7</v>
      </c>
      <c r="F73" s="127" t="s">
        <v>538</v>
      </c>
    </row>
    <row r="74" spans="1:6" ht="12.75">
      <c r="A74" s="123" t="s">
        <v>535</v>
      </c>
      <c r="B74" s="123" t="s">
        <v>536</v>
      </c>
      <c r="C74" s="124" t="s">
        <v>568</v>
      </c>
      <c r="D74" s="125" t="s">
        <v>482</v>
      </c>
      <c r="E74" s="126">
        <v>161582.934</v>
      </c>
      <c r="F74" s="127" t="s">
        <v>538</v>
      </c>
    </row>
    <row r="75" spans="1:6" ht="24">
      <c r="A75" s="123" t="s">
        <v>535</v>
      </c>
      <c r="B75" s="123" t="s">
        <v>536</v>
      </c>
      <c r="C75" s="124" t="s">
        <v>569</v>
      </c>
      <c r="D75" s="125" t="s">
        <v>482</v>
      </c>
      <c r="E75" s="126">
        <v>344224.6911</v>
      </c>
      <c r="F75" s="127" t="s">
        <v>538</v>
      </c>
    </row>
    <row r="76" spans="1:6" ht="12.75">
      <c r="A76" s="123" t="s">
        <v>535</v>
      </c>
      <c r="B76" s="123" t="s">
        <v>536</v>
      </c>
      <c r="C76" s="124" t="s">
        <v>570</v>
      </c>
      <c r="D76" s="125" t="s">
        <v>482</v>
      </c>
      <c r="E76" s="126">
        <v>24151.6618</v>
      </c>
      <c r="F76" s="127" t="s">
        <v>538</v>
      </c>
    </row>
    <row r="77" spans="1:6" ht="12.75">
      <c r="A77" s="123" t="s">
        <v>535</v>
      </c>
      <c r="B77" s="123" t="s">
        <v>536</v>
      </c>
      <c r="C77" s="124" t="s">
        <v>571</v>
      </c>
      <c r="D77" s="125" t="s">
        <v>482</v>
      </c>
      <c r="E77" s="126">
        <v>12836.04</v>
      </c>
      <c r="F77" s="127" t="s">
        <v>538</v>
      </c>
    </row>
    <row r="78" spans="1:6" ht="24">
      <c r="A78" s="123" t="s">
        <v>535</v>
      </c>
      <c r="B78" s="123" t="s">
        <v>536</v>
      </c>
      <c r="C78" s="124" t="s">
        <v>572</v>
      </c>
      <c r="D78" s="125" t="s">
        <v>482</v>
      </c>
      <c r="E78" s="126">
        <v>45994.8425</v>
      </c>
      <c r="F78" s="127" t="s">
        <v>538</v>
      </c>
    </row>
    <row r="79" spans="1:6" ht="12.75">
      <c r="A79" s="123" t="s">
        <v>535</v>
      </c>
      <c r="B79" s="123" t="s">
        <v>536</v>
      </c>
      <c r="C79" s="124" t="s">
        <v>573</v>
      </c>
      <c r="D79" s="125" t="s">
        <v>482</v>
      </c>
      <c r="E79" s="126">
        <v>111029.4216</v>
      </c>
      <c r="F79" s="127" t="s">
        <v>538</v>
      </c>
    </row>
    <row r="80" spans="1:6" ht="12.75">
      <c r="A80" s="123" t="s">
        <v>535</v>
      </c>
      <c r="B80" s="123" t="s">
        <v>536</v>
      </c>
      <c r="C80" s="124" t="s">
        <v>574</v>
      </c>
      <c r="D80" s="125" t="s">
        <v>482</v>
      </c>
      <c r="E80" s="126">
        <v>1770</v>
      </c>
      <c r="F80" s="127" t="s">
        <v>538</v>
      </c>
    </row>
    <row r="81" spans="1:6" ht="24">
      <c r="A81" s="123" t="s">
        <v>535</v>
      </c>
      <c r="B81" s="123" t="s">
        <v>536</v>
      </c>
      <c r="C81" s="124" t="s">
        <v>575</v>
      </c>
      <c r="D81" s="125" t="s">
        <v>482</v>
      </c>
      <c r="E81" s="126">
        <v>4524.9932</v>
      </c>
      <c r="F81" s="127" t="s">
        <v>538</v>
      </c>
    </row>
    <row r="82" spans="1:6" ht="18.75" customHeight="1">
      <c r="A82" s="123" t="s">
        <v>535</v>
      </c>
      <c r="B82" s="123" t="s">
        <v>536</v>
      </c>
      <c r="C82" s="124" t="s">
        <v>576</v>
      </c>
      <c r="D82" s="125" t="s">
        <v>482</v>
      </c>
      <c r="E82" s="126">
        <v>3299.87</v>
      </c>
      <c r="F82" s="127" t="s">
        <v>538</v>
      </c>
    </row>
    <row r="83" spans="1:6" ht="20.25" customHeight="1">
      <c r="A83" s="123" t="s">
        <v>535</v>
      </c>
      <c r="B83" s="123" t="s">
        <v>536</v>
      </c>
      <c r="C83" s="124" t="s">
        <v>577</v>
      </c>
      <c r="D83" s="125" t="s">
        <v>482</v>
      </c>
      <c r="E83" s="126">
        <v>4242.69</v>
      </c>
      <c r="F83" s="127" t="s">
        <v>538</v>
      </c>
    </row>
    <row r="84" spans="1:6" ht="21.75" customHeight="1">
      <c r="A84" s="123" t="s">
        <v>535</v>
      </c>
      <c r="B84" s="123" t="s">
        <v>536</v>
      </c>
      <c r="C84" s="124" t="s">
        <v>578</v>
      </c>
      <c r="D84" s="125" t="s">
        <v>482</v>
      </c>
      <c r="E84" s="126">
        <v>11859.991</v>
      </c>
      <c r="F84" s="127" t="s">
        <v>538</v>
      </c>
    </row>
    <row r="85" spans="1:6" ht="18" customHeight="1">
      <c r="A85" s="123" t="s">
        <v>535</v>
      </c>
      <c r="B85" s="123" t="s">
        <v>536</v>
      </c>
      <c r="C85" s="124" t="s">
        <v>579</v>
      </c>
      <c r="D85" s="125" t="s">
        <v>482</v>
      </c>
      <c r="E85" s="126">
        <v>1479.9914</v>
      </c>
      <c r="F85" s="127" t="s">
        <v>538</v>
      </c>
    </row>
    <row r="86" spans="1:6" ht="24">
      <c r="A86" s="123" t="s">
        <v>535</v>
      </c>
      <c r="B86" s="123" t="s">
        <v>536</v>
      </c>
      <c r="C86" s="124" t="s">
        <v>580</v>
      </c>
      <c r="D86" s="125" t="s">
        <v>482</v>
      </c>
      <c r="E86" s="126">
        <v>1999.9938</v>
      </c>
      <c r="F86" s="127" t="s">
        <v>538</v>
      </c>
    </row>
    <row r="87" spans="1:6" ht="24">
      <c r="A87" s="123" t="s">
        <v>535</v>
      </c>
      <c r="B87" s="123" t="s">
        <v>536</v>
      </c>
      <c r="C87" s="124" t="s">
        <v>581</v>
      </c>
      <c r="D87" s="125" t="s">
        <v>482</v>
      </c>
      <c r="E87" s="126">
        <v>6938.4</v>
      </c>
      <c r="F87" s="127" t="s">
        <v>538</v>
      </c>
    </row>
    <row r="88" spans="1:6" ht="12.75">
      <c r="A88" s="123" t="s">
        <v>535</v>
      </c>
      <c r="B88" s="123" t="s">
        <v>536</v>
      </c>
      <c r="C88" s="124" t="s">
        <v>582</v>
      </c>
      <c r="D88" s="125" t="s">
        <v>482</v>
      </c>
      <c r="E88" s="126">
        <v>938.1826</v>
      </c>
      <c r="F88" s="127" t="s">
        <v>538</v>
      </c>
    </row>
    <row r="89" spans="1:6" ht="12.75">
      <c r="A89" s="123" t="s">
        <v>535</v>
      </c>
      <c r="B89" s="123" t="s">
        <v>536</v>
      </c>
      <c r="C89" s="124" t="s">
        <v>583</v>
      </c>
      <c r="D89" s="125" t="s">
        <v>482</v>
      </c>
      <c r="E89" s="126">
        <v>3519.94</v>
      </c>
      <c r="F89" s="127" t="s">
        <v>538</v>
      </c>
    </row>
    <row r="90" spans="1:6" ht="19.5" customHeight="1">
      <c r="A90" s="123" t="s">
        <v>535</v>
      </c>
      <c r="B90" s="123" t="s">
        <v>536</v>
      </c>
      <c r="C90" s="124" t="s">
        <v>584</v>
      </c>
      <c r="D90" s="125" t="s">
        <v>482</v>
      </c>
      <c r="E90" s="126">
        <v>9</v>
      </c>
      <c r="F90" s="127" t="s">
        <v>538</v>
      </c>
    </row>
    <row r="91" spans="1:6" ht="19.5" customHeight="1">
      <c r="A91" s="123" t="s">
        <v>535</v>
      </c>
      <c r="B91" s="123" t="s">
        <v>536</v>
      </c>
      <c r="C91" s="124" t="s">
        <v>585</v>
      </c>
      <c r="D91" s="125" t="s">
        <v>482</v>
      </c>
      <c r="E91" s="126">
        <v>63229.12</v>
      </c>
      <c r="F91" s="127" t="s">
        <v>538</v>
      </c>
    </row>
    <row r="92" spans="1:6" ht="24.75" customHeight="1">
      <c r="A92" s="123" t="s">
        <v>535</v>
      </c>
      <c r="B92" s="123" t="s">
        <v>536</v>
      </c>
      <c r="C92" s="124" t="s">
        <v>586</v>
      </c>
      <c r="D92" s="125" t="s">
        <v>482</v>
      </c>
      <c r="E92" s="126">
        <v>475540</v>
      </c>
      <c r="F92" s="127" t="s">
        <v>538</v>
      </c>
    </row>
    <row r="93" spans="1:6" ht="12.75">
      <c r="A93" s="123" t="s">
        <v>535</v>
      </c>
      <c r="B93" s="123" t="s">
        <v>536</v>
      </c>
      <c r="C93" s="124" t="s">
        <v>587</v>
      </c>
      <c r="D93" s="125" t="s">
        <v>482</v>
      </c>
      <c r="E93" s="126">
        <v>490481.16</v>
      </c>
      <c r="F93" s="127" t="s">
        <v>538</v>
      </c>
    </row>
    <row r="94" spans="1:6" ht="24">
      <c r="A94" s="123" t="s">
        <v>535</v>
      </c>
      <c r="B94" s="123" t="s">
        <v>536</v>
      </c>
      <c r="C94" s="124" t="s">
        <v>588</v>
      </c>
      <c r="D94" s="125" t="s">
        <v>482</v>
      </c>
      <c r="E94" s="126">
        <v>74340</v>
      </c>
      <c r="F94" s="127" t="s">
        <v>538</v>
      </c>
    </row>
    <row r="95" spans="1:6" ht="15" customHeight="1">
      <c r="A95" s="123" t="s">
        <v>535</v>
      </c>
      <c r="B95" s="123" t="s">
        <v>536</v>
      </c>
      <c r="C95" s="124" t="s">
        <v>589</v>
      </c>
      <c r="D95" s="125" t="s">
        <v>482</v>
      </c>
      <c r="E95" s="126">
        <v>40101.7926</v>
      </c>
      <c r="F95" s="127" t="s">
        <v>538</v>
      </c>
    </row>
    <row r="96" spans="1:6" ht="13.5" customHeight="1">
      <c r="A96" s="123" t="s">
        <v>535</v>
      </c>
      <c r="B96" s="123" t="s">
        <v>536</v>
      </c>
      <c r="C96" s="124" t="s">
        <v>590</v>
      </c>
      <c r="D96" s="125" t="s">
        <v>482</v>
      </c>
      <c r="E96" s="126">
        <v>386697.033</v>
      </c>
      <c r="F96" s="127" t="s">
        <v>538</v>
      </c>
    </row>
    <row r="97" spans="1:6" ht="12.75">
      <c r="A97" s="123" t="s">
        <v>535</v>
      </c>
      <c r="B97" s="123" t="s">
        <v>536</v>
      </c>
      <c r="C97" s="124" t="s">
        <v>591</v>
      </c>
      <c r="D97" s="125" t="s">
        <v>482</v>
      </c>
      <c r="E97" s="126">
        <v>142177.256</v>
      </c>
      <c r="F97" s="127" t="s">
        <v>538</v>
      </c>
    </row>
    <row r="98" spans="1:6" ht="12.75">
      <c r="A98" s="123" t="s">
        <v>535</v>
      </c>
      <c r="B98" s="123" t="s">
        <v>536</v>
      </c>
      <c r="C98" s="124" t="s">
        <v>592</v>
      </c>
      <c r="D98" s="125" t="s">
        <v>482</v>
      </c>
      <c r="E98" s="126">
        <v>26868.6</v>
      </c>
      <c r="F98" s="127" t="s">
        <v>538</v>
      </c>
    </row>
    <row r="99" spans="1:6" ht="24">
      <c r="A99" s="123" t="s">
        <v>535</v>
      </c>
      <c r="B99" s="123" t="s">
        <v>536</v>
      </c>
      <c r="C99" s="124" t="s">
        <v>593</v>
      </c>
      <c r="D99" s="125" t="s">
        <v>482</v>
      </c>
      <c r="E99" s="126">
        <v>1897493.1</v>
      </c>
      <c r="F99" s="127" t="s">
        <v>538</v>
      </c>
    </row>
    <row r="100" spans="1:6" ht="12.75">
      <c r="A100" s="123" t="s">
        <v>535</v>
      </c>
      <c r="B100" s="123" t="s">
        <v>536</v>
      </c>
      <c r="C100" s="124" t="s">
        <v>594</v>
      </c>
      <c r="D100" s="125" t="s">
        <v>482</v>
      </c>
      <c r="E100" s="126">
        <v>232041.1</v>
      </c>
      <c r="F100" s="127" t="s">
        <v>538</v>
      </c>
    </row>
    <row r="101" spans="1:6" ht="24">
      <c r="A101" s="123" t="s">
        <v>535</v>
      </c>
      <c r="B101" s="123" t="s">
        <v>536</v>
      </c>
      <c r="C101" s="124" t="s">
        <v>595</v>
      </c>
      <c r="D101" s="125" t="s">
        <v>482</v>
      </c>
      <c r="E101" s="126">
        <v>34703.8</v>
      </c>
      <c r="F101" s="127" t="s">
        <v>538</v>
      </c>
    </row>
    <row r="102" spans="1:6" ht="24">
      <c r="A102" s="123" t="s">
        <v>535</v>
      </c>
      <c r="B102" s="123" t="s">
        <v>536</v>
      </c>
      <c r="C102" s="124" t="s">
        <v>596</v>
      </c>
      <c r="D102" s="125" t="s">
        <v>482</v>
      </c>
      <c r="E102" s="126">
        <v>8903.1</v>
      </c>
      <c r="F102" s="127" t="s">
        <v>538</v>
      </c>
    </row>
    <row r="103" spans="1:6" ht="15.75" customHeight="1">
      <c r="A103" s="123" t="s">
        <v>535</v>
      </c>
      <c r="B103" s="123" t="s">
        <v>536</v>
      </c>
      <c r="C103" s="124" t="s">
        <v>597</v>
      </c>
      <c r="D103" s="125" t="s">
        <v>482</v>
      </c>
      <c r="E103" s="126">
        <v>130316.25</v>
      </c>
      <c r="F103" s="124" t="s">
        <v>538</v>
      </c>
    </row>
    <row r="104" spans="1:6" ht="12.75">
      <c r="A104" s="123" t="s">
        <v>535</v>
      </c>
      <c r="B104" s="123" t="s">
        <v>536</v>
      </c>
      <c r="C104" s="124" t="s">
        <v>598</v>
      </c>
      <c r="D104" s="125" t="s">
        <v>482</v>
      </c>
      <c r="E104" s="126">
        <v>22139.75</v>
      </c>
      <c r="F104" s="127" t="s">
        <v>538</v>
      </c>
    </row>
    <row r="105" spans="1:6" ht="24">
      <c r="A105" s="123" t="s">
        <v>535</v>
      </c>
      <c r="B105" s="123" t="s">
        <v>536</v>
      </c>
      <c r="C105" s="124" t="s">
        <v>599</v>
      </c>
      <c r="D105" s="125" t="s">
        <v>482</v>
      </c>
      <c r="E105" s="126">
        <v>62932.232</v>
      </c>
      <c r="F105" s="127" t="s">
        <v>538</v>
      </c>
    </row>
    <row r="106" spans="1:6" ht="24">
      <c r="A106" s="123" t="s">
        <v>535</v>
      </c>
      <c r="B106" s="123" t="s">
        <v>536</v>
      </c>
      <c r="C106" s="124" t="s">
        <v>600</v>
      </c>
      <c r="D106" s="125" t="s">
        <v>482</v>
      </c>
      <c r="E106" s="126">
        <v>62932.2322</v>
      </c>
      <c r="F106" s="127" t="s">
        <v>538</v>
      </c>
    </row>
    <row r="107" spans="1:6" ht="24">
      <c r="A107" s="123" t="s">
        <v>535</v>
      </c>
      <c r="B107" s="123" t="s">
        <v>536</v>
      </c>
      <c r="C107" s="124" t="s">
        <v>601</v>
      </c>
      <c r="D107" s="125" t="s">
        <v>482</v>
      </c>
      <c r="E107" s="126">
        <v>57230</v>
      </c>
      <c r="F107" s="127" t="s">
        <v>538</v>
      </c>
    </row>
    <row r="108" spans="1:6" ht="12.75">
      <c r="A108" s="123" t="s">
        <v>535</v>
      </c>
      <c r="B108" s="123" t="s">
        <v>536</v>
      </c>
      <c r="C108" s="124" t="s">
        <v>602</v>
      </c>
      <c r="D108" s="125" t="s">
        <v>482</v>
      </c>
      <c r="E108" s="126">
        <v>2549.9917</v>
      </c>
      <c r="F108" s="127" t="s">
        <v>538</v>
      </c>
    </row>
    <row r="109" spans="1:6" ht="12.75">
      <c r="A109" s="123" t="s">
        <v>535</v>
      </c>
      <c r="B109" s="123" t="s">
        <v>536</v>
      </c>
      <c r="C109" s="124" t="s">
        <v>603</v>
      </c>
      <c r="D109" s="125" t="s">
        <v>482</v>
      </c>
      <c r="E109" s="126">
        <v>13999.992</v>
      </c>
      <c r="F109" s="127" t="s">
        <v>538</v>
      </c>
    </row>
    <row r="110" spans="1:6" ht="12.75">
      <c r="A110" s="123" t="s">
        <v>535</v>
      </c>
      <c r="B110" s="123" t="s">
        <v>536</v>
      </c>
      <c r="C110" s="124" t="s">
        <v>604</v>
      </c>
      <c r="D110" s="125" t="s">
        <v>482</v>
      </c>
      <c r="E110" s="126">
        <v>19383.86</v>
      </c>
      <c r="F110" s="127" t="s">
        <v>538</v>
      </c>
    </row>
    <row r="111" spans="1:6" ht="12.75">
      <c r="A111" s="123" t="s">
        <v>535</v>
      </c>
      <c r="B111" s="123" t="s">
        <v>536</v>
      </c>
      <c r="C111" s="124" t="s">
        <v>605</v>
      </c>
      <c r="D111" s="125" t="s">
        <v>482</v>
      </c>
      <c r="E111" s="126">
        <v>250971.84</v>
      </c>
      <c r="F111" s="127" t="s">
        <v>538</v>
      </c>
    </row>
    <row r="112" spans="1:6" ht="12.75">
      <c r="A112" s="123" t="s">
        <v>535</v>
      </c>
      <c r="B112" s="123" t="s">
        <v>536</v>
      </c>
      <c r="C112" s="124" t="s">
        <v>606</v>
      </c>
      <c r="D112" s="125" t="s">
        <v>482</v>
      </c>
      <c r="E112" s="126">
        <v>257712</v>
      </c>
      <c r="F112" s="127" t="s">
        <v>538</v>
      </c>
    </row>
    <row r="113" spans="1:6" ht="12.75">
      <c r="A113" s="123" t="s">
        <v>535</v>
      </c>
      <c r="B113" s="123" t="s">
        <v>536</v>
      </c>
      <c r="C113" s="124" t="s">
        <v>607</v>
      </c>
      <c r="D113" s="125" t="s">
        <v>482</v>
      </c>
      <c r="E113" s="126">
        <v>3613.16</v>
      </c>
      <c r="F113" s="127" t="s">
        <v>538</v>
      </c>
    </row>
    <row r="114" spans="1:6" ht="12.75">
      <c r="A114" s="123" t="s">
        <v>535</v>
      </c>
      <c r="B114" s="123" t="s">
        <v>536</v>
      </c>
      <c r="C114" s="124" t="s">
        <v>608</v>
      </c>
      <c r="D114" s="125" t="s">
        <v>482</v>
      </c>
      <c r="E114" s="126">
        <v>34202.3</v>
      </c>
      <c r="F114" s="127" t="s">
        <v>538</v>
      </c>
    </row>
    <row r="115" spans="1:6" ht="12.75">
      <c r="A115" s="123" t="s">
        <v>535</v>
      </c>
      <c r="B115" s="123" t="s">
        <v>536</v>
      </c>
      <c r="C115" s="124" t="s">
        <v>609</v>
      </c>
      <c r="D115" s="125" t="s">
        <v>482</v>
      </c>
      <c r="E115" s="126">
        <v>30336.03</v>
      </c>
      <c r="F115" s="127" t="s">
        <v>538</v>
      </c>
    </row>
    <row r="116" spans="1:6" ht="12.75">
      <c r="A116" s="123" t="s">
        <v>535</v>
      </c>
      <c r="B116" s="123" t="s">
        <v>536</v>
      </c>
      <c r="C116" s="124" t="s">
        <v>610</v>
      </c>
      <c r="D116" s="125" t="s">
        <v>482</v>
      </c>
      <c r="E116" s="126">
        <v>1250.8</v>
      </c>
      <c r="F116" s="127" t="s">
        <v>538</v>
      </c>
    </row>
    <row r="117" spans="1:6" ht="12.75">
      <c r="A117" s="123" t="s">
        <v>535</v>
      </c>
      <c r="B117" s="123" t="s">
        <v>536</v>
      </c>
      <c r="C117" s="124" t="s">
        <v>611</v>
      </c>
      <c r="D117" s="125" t="s">
        <v>482</v>
      </c>
      <c r="E117" s="126">
        <v>1250.8</v>
      </c>
      <c r="F117" s="127" t="s">
        <v>538</v>
      </c>
    </row>
    <row r="118" spans="1:6" ht="12.75">
      <c r="A118" s="123" t="s">
        <v>535</v>
      </c>
      <c r="B118" s="123" t="s">
        <v>536</v>
      </c>
      <c r="C118" s="124" t="s">
        <v>612</v>
      </c>
      <c r="D118" s="125" t="s">
        <v>482</v>
      </c>
      <c r="E118" s="126">
        <v>1250.8</v>
      </c>
      <c r="F118" s="127" t="s">
        <v>538</v>
      </c>
    </row>
    <row r="119" spans="1:6" ht="12.75">
      <c r="A119" s="123" t="s">
        <v>535</v>
      </c>
      <c r="B119" s="123" t="s">
        <v>536</v>
      </c>
      <c r="C119" s="124" t="s">
        <v>613</v>
      </c>
      <c r="D119" s="125" t="s">
        <v>482</v>
      </c>
      <c r="E119" s="126">
        <v>21240</v>
      </c>
      <c r="F119" s="127" t="s">
        <v>538</v>
      </c>
    </row>
    <row r="120" spans="1:6" ht="12.75">
      <c r="A120" s="123" t="s">
        <v>535</v>
      </c>
      <c r="B120" s="123" t="s">
        <v>536</v>
      </c>
      <c r="C120" s="124" t="s">
        <v>614</v>
      </c>
      <c r="D120" s="125" t="s">
        <v>482</v>
      </c>
      <c r="E120" s="126">
        <v>43960.9</v>
      </c>
      <c r="F120" s="127" t="s">
        <v>538</v>
      </c>
    </row>
    <row r="121" spans="1:6" ht="12.75">
      <c r="A121" s="123" t="s">
        <v>535</v>
      </c>
      <c r="B121" s="123" t="s">
        <v>536</v>
      </c>
      <c r="C121" s="124" t="s">
        <v>615</v>
      </c>
      <c r="D121" s="125" t="s">
        <v>482</v>
      </c>
      <c r="E121" s="126">
        <v>13749.997</v>
      </c>
      <c r="F121" s="127" t="s">
        <v>538</v>
      </c>
    </row>
    <row r="122" spans="1:6" ht="12.75">
      <c r="A122" s="123" t="s">
        <v>535</v>
      </c>
      <c r="B122" s="123" t="s">
        <v>536</v>
      </c>
      <c r="C122" s="124" t="s">
        <v>616</v>
      </c>
      <c r="D122" s="125" t="s">
        <v>482</v>
      </c>
      <c r="E122" s="126">
        <v>13570</v>
      </c>
      <c r="F122" s="127" t="s">
        <v>538</v>
      </c>
    </row>
    <row r="123" spans="1:6" ht="12.75">
      <c r="A123" s="123" t="s">
        <v>535</v>
      </c>
      <c r="B123" s="123" t="s">
        <v>536</v>
      </c>
      <c r="C123" s="124" t="s">
        <v>617</v>
      </c>
      <c r="D123" s="125" t="s">
        <v>482</v>
      </c>
      <c r="E123" s="126">
        <v>4284.71</v>
      </c>
      <c r="F123" s="127" t="s">
        <v>538</v>
      </c>
    </row>
    <row r="124" spans="1:6" ht="12.75">
      <c r="A124" s="123" t="s">
        <v>535</v>
      </c>
      <c r="B124" s="123" t="s">
        <v>536</v>
      </c>
      <c r="C124" s="124" t="s">
        <v>618</v>
      </c>
      <c r="D124" s="125" t="s">
        <v>482</v>
      </c>
      <c r="E124" s="126">
        <v>5726.64</v>
      </c>
      <c r="F124" s="127" t="s">
        <v>538</v>
      </c>
    </row>
    <row r="125" spans="1:6" ht="12.75">
      <c r="A125" s="123" t="s">
        <v>535</v>
      </c>
      <c r="B125" s="123" t="s">
        <v>536</v>
      </c>
      <c r="C125" s="124" t="s">
        <v>619</v>
      </c>
      <c r="D125" s="125" t="s">
        <v>482</v>
      </c>
      <c r="E125" s="126">
        <v>20650</v>
      </c>
      <c r="F125" s="127" t="s">
        <v>538</v>
      </c>
    </row>
    <row r="126" spans="1:6" ht="12.75" customHeight="1">
      <c r="A126" s="123" t="s">
        <v>535</v>
      </c>
      <c r="B126" s="123" t="s">
        <v>536</v>
      </c>
      <c r="C126" s="124" t="s">
        <v>620</v>
      </c>
      <c r="D126" s="125" t="s">
        <v>482</v>
      </c>
      <c r="E126" s="126">
        <v>575000.01</v>
      </c>
      <c r="F126" s="127" t="s">
        <v>538</v>
      </c>
    </row>
    <row r="127" spans="1:6" ht="24">
      <c r="A127" s="123" t="s">
        <v>535</v>
      </c>
      <c r="B127" s="123" t="s">
        <v>536</v>
      </c>
      <c r="C127" s="124" t="s">
        <v>621</v>
      </c>
      <c r="D127" s="125" t="s">
        <v>482</v>
      </c>
      <c r="E127" s="126">
        <v>2542900</v>
      </c>
      <c r="F127" s="127" t="s">
        <v>538</v>
      </c>
    </row>
    <row r="128" spans="1:6" ht="12.75">
      <c r="A128" s="123" t="s">
        <v>535</v>
      </c>
      <c r="B128" s="123" t="s">
        <v>536</v>
      </c>
      <c r="C128" s="124" t="s">
        <v>622</v>
      </c>
      <c r="D128" s="125" t="s">
        <v>482</v>
      </c>
      <c r="E128" s="126">
        <v>172556.12</v>
      </c>
      <c r="F128" s="127" t="s">
        <v>538</v>
      </c>
    </row>
    <row r="129" spans="1:6" ht="24">
      <c r="A129" s="123" t="s">
        <v>535</v>
      </c>
      <c r="B129" s="123" t="s">
        <v>536</v>
      </c>
      <c r="C129" s="124" t="s">
        <v>623</v>
      </c>
      <c r="D129" s="125" t="s">
        <v>482</v>
      </c>
      <c r="E129" s="126">
        <v>44250</v>
      </c>
      <c r="F129" s="127" t="s">
        <v>538</v>
      </c>
    </row>
    <row r="130" spans="1:6" ht="12.75">
      <c r="A130" s="123" t="s">
        <v>535</v>
      </c>
      <c r="B130" s="123" t="s">
        <v>536</v>
      </c>
      <c r="C130" s="124" t="s">
        <v>624</v>
      </c>
      <c r="D130" s="125" t="s">
        <v>482</v>
      </c>
      <c r="E130" s="126">
        <v>719492.5628</v>
      </c>
      <c r="F130" s="127" t="s">
        <v>538</v>
      </c>
    </row>
    <row r="131" spans="1:6" ht="12.75">
      <c r="A131" s="123" t="s">
        <v>535</v>
      </c>
      <c r="B131" s="123" t="s">
        <v>536</v>
      </c>
      <c r="C131" s="124" t="s">
        <v>625</v>
      </c>
      <c r="D131" s="125" t="s">
        <v>482</v>
      </c>
      <c r="E131" s="126">
        <v>816192.43</v>
      </c>
      <c r="F131" s="127" t="s">
        <v>538</v>
      </c>
    </row>
    <row r="132" spans="1:6" ht="12.75">
      <c r="A132" s="128" t="s">
        <v>626</v>
      </c>
      <c r="B132" s="128" t="s">
        <v>627</v>
      </c>
      <c r="C132" s="129" t="s">
        <v>628</v>
      </c>
      <c r="D132" s="130" t="s">
        <v>482</v>
      </c>
      <c r="E132" s="131">
        <v>36954.32</v>
      </c>
      <c r="F132" s="132" t="s">
        <v>629</v>
      </c>
    </row>
    <row r="133" spans="1:6" ht="13.5" customHeight="1">
      <c r="A133" s="128" t="s">
        <v>626</v>
      </c>
      <c r="B133" s="128" t="s">
        <v>627</v>
      </c>
      <c r="C133" s="129" t="s">
        <v>630</v>
      </c>
      <c r="D133" s="130" t="s">
        <v>482</v>
      </c>
      <c r="E133" s="131">
        <v>3776</v>
      </c>
      <c r="F133" s="132" t="s">
        <v>629</v>
      </c>
    </row>
    <row r="134" spans="1:6" ht="15.75" customHeight="1">
      <c r="A134" s="128" t="s">
        <v>626</v>
      </c>
      <c r="B134" s="128" t="s">
        <v>627</v>
      </c>
      <c r="C134" s="129" t="s">
        <v>631</v>
      </c>
      <c r="D134" s="130" t="s">
        <v>482</v>
      </c>
      <c r="E134" s="131">
        <v>12390</v>
      </c>
      <c r="F134" s="132" t="s">
        <v>629</v>
      </c>
    </row>
    <row r="135" spans="1:6" ht="15" customHeight="1">
      <c r="A135" s="128" t="s">
        <v>626</v>
      </c>
      <c r="B135" s="128" t="s">
        <v>627</v>
      </c>
      <c r="C135" s="129" t="s">
        <v>632</v>
      </c>
      <c r="D135" s="130" t="s">
        <v>482</v>
      </c>
      <c r="E135" s="131">
        <v>6293.705</v>
      </c>
      <c r="F135" s="132" t="s">
        <v>629</v>
      </c>
    </row>
    <row r="136" spans="1:6" ht="13.5" customHeight="1">
      <c r="A136" s="128" t="s">
        <v>626</v>
      </c>
      <c r="B136" s="128" t="s">
        <v>627</v>
      </c>
      <c r="C136" s="129" t="s">
        <v>633</v>
      </c>
      <c r="D136" s="130" t="s">
        <v>482</v>
      </c>
      <c r="E136" s="131">
        <v>27200</v>
      </c>
      <c r="F136" s="132" t="s">
        <v>629</v>
      </c>
    </row>
    <row r="137" spans="1:6" ht="24">
      <c r="A137" s="133" t="s">
        <v>448</v>
      </c>
      <c r="B137" s="133" t="s">
        <v>634</v>
      </c>
      <c r="C137" s="134" t="s">
        <v>635</v>
      </c>
      <c r="D137" s="135" t="s">
        <v>482</v>
      </c>
      <c r="E137" s="136">
        <v>109504</v>
      </c>
      <c r="F137" s="137" t="s">
        <v>636</v>
      </c>
    </row>
    <row r="138" spans="1:6" ht="24">
      <c r="A138" s="133" t="s">
        <v>448</v>
      </c>
      <c r="B138" s="133" t="s">
        <v>634</v>
      </c>
      <c r="C138" s="134" t="s">
        <v>637</v>
      </c>
      <c r="D138" s="135" t="s">
        <v>482</v>
      </c>
      <c r="E138" s="136">
        <v>5723</v>
      </c>
      <c r="F138" s="137" t="s">
        <v>636</v>
      </c>
    </row>
    <row r="139" spans="1:6" ht="24">
      <c r="A139" s="98" t="s">
        <v>638</v>
      </c>
      <c r="B139" s="98" t="s">
        <v>639</v>
      </c>
      <c r="C139" s="99" t="s">
        <v>640</v>
      </c>
      <c r="D139" s="100" t="s">
        <v>482</v>
      </c>
      <c r="E139" s="101">
        <v>6200</v>
      </c>
      <c r="F139" s="138" t="s">
        <v>641</v>
      </c>
    </row>
    <row r="140" spans="1:6" ht="36">
      <c r="A140" s="98" t="s">
        <v>638</v>
      </c>
      <c r="B140" s="98" t="s">
        <v>639</v>
      </c>
      <c r="C140" s="99" t="s">
        <v>642</v>
      </c>
      <c r="D140" s="100" t="s">
        <v>482</v>
      </c>
      <c r="E140" s="101">
        <v>86568.53</v>
      </c>
      <c r="F140" s="138" t="s">
        <v>641</v>
      </c>
    </row>
    <row r="141" spans="1:6" ht="36">
      <c r="A141" s="98" t="s">
        <v>638</v>
      </c>
      <c r="B141" s="98" t="s">
        <v>639</v>
      </c>
      <c r="C141" s="99" t="s">
        <v>643</v>
      </c>
      <c r="D141" s="100" t="s">
        <v>482</v>
      </c>
      <c r="E141" s="101">
        <v>100917.38</v>
      </c>
      <c r="F141" s="138" t="s">
        <v>641</v>
      </c>
    </row>
    <row r="142" spans="1:6" ht="15.75" customHeight="1">
      <c r="A142" s="139" t="s">
        <v>232</v>
      </c>
      <c r="B142" s="139" t="s">
        <v>644</v>
      </c>
      <c r="C142" s="140" t="s">
        <v>645</v>
      </c>
      <c r="D142" s="141" t="s">
        <v>482</v>
      </c>
      <c r="E142" s="142">
        <v>1000</v>
      </c>
      <c r="F142" s="143" t="s">
        <v>646</v>
      </c>
    </row>
    <row r="143" spans="1:6" ht="12.75">
      <c r="A143" s="139" t="s">
        <v>232</v>
      </c>
      <c r="B143" s="139" t="s">
        <v>644</v>
      </c>
      <c r="C143" s="140" t="s">
        <v>647</v>
      </c>
      <c r="D143" s="141" t="s">
        <v>482</v>
      </c>
      <c r="E143" s="142">
        <v>200</v>
      </c>
      <c r="F143" s="143" t="s">
        <v>646</v>
      </c>
    </row>
    <row r="144" spans="1:6" ht="18" customHeight="1">
      <c r="A144" s="139" t="s">
        <v>232</v>
      </c>
      <c r="B144" s="139" t="s">
        <v>644</v>
      </c>
      <c r="C144" s="140" t="s">
        <v>648</v>
      </c>
      <c r="D144" s="141" t="s">
        <v>482</v>
      </c>
      <c r="E144" s="142">
        <v>500</v>
      </c>
      <c r="F144" s="143" t="s">
        <v>646</v>
      </c>
    </row>
    <row r="145" spans="1:6" ht="17.25" customHeight="1">
      <c r="A145" s="139" t="s">
        <v>232</v>
      </c>
      <c r="B145" s="139" t="s">
        <v>644</v>
      </c>
      <c r="C145" s="140" t="s">
        <v>649</v>
      </c>
      <c r="D145" s="141" t="s">
        <v>650</v>
      </c>
      <c r="E145" s="142">
        <v>197</v>
      </c>
      <c r="F145" s="144" t="s">
        <v>651</v>
      </c>
    </row>
    <row r="146" spans="1:6" ht="12.75">
      <c r="A146" s="139" t="s">
        <v>232</v>
      </c>
      <c r="B146" s="139" t="s">
        <v>644</v>
      </c>
      <c r="C146" s="140" t="s">
        <v>652</v>
      </c>
      <c r="D146" s="141" t="s">
        <v>650</v>
      </c>
      <c r="E146" s="142">
        <v>181</v>
      </c>
      <c r="F146" s="144" t="s">
        <v>651</v>
      </c>
    </row>
    <row r="147" spans="1:6" ht="12.75">
      <c r="A147" s="139" t="s">
        <v>232</v>
      </c>
      <c r="B147" s="139" t="s">
        <v>644</v>
      </c>
      <c r="C147" s="140" t="s">
        <v>653</v>
      </c>
      <c r="D147" s="141" t="s">
        <v>650</v>
      </c>
      <c r="E147" s="142">
        <v>251</v>
      </c>
      <c r="F147" s="143" t="s">
        <v>651</v>
      </c>
    </row>
    <row r="148" spans="1:6" ht="12.75">
      <c r="A148" s="139" t="s">
        <v>232</v>
      </c>
      <c r="B148" s="139" t="s">
        <v>644</v>
      </c>
      <c r="C148" s="140" t="s">
        <v>654</v>
      </c>
      <c r="D148" s="141" t="s">
        <v>650</v>
      </c>
      <c r="E148" s="142">
        <v>230</v>
      </c>
      <c r="F148" s="144" t="s">
        <v>651</v>
      </c>
    </row>
    <row r="149" spans="1:6" ht="12.75">
      <c r="A149" s="139" t="s">
        <v>232</v>
      </c>
      <c r="B149" s="139" t="s">
        <v>644</v>
      </c>
      <c r="C149" s="140" t="s">
        <v>655</v>
      </c>
      <c r="D149" s="141" t="s">
        <v>650</v>
      </c>
      <c r="E149" s="142">
        <v>110</v>
      </c>
      <c r="F149" s="143" t="s">
        <v>651</v>
      </c>
    </row>
    <row r="150" spans="1:6" ht="12.75">
      <c r="A150" s="98" t="s">
        <v>219</v>
      </c>
      <c r="B150" s="98" t="s">
        <v>656</v>
      </c>
      <c r="C150" s="99" t="s">
        <v>657</v>
      </c>
      <c r="D150" s="100" t="s">
        <v>658</v>
      </c>
      <c r="E150" s="101">
        <v>28.32</v>
      </c>
      <c r="F150" s="138" t="s">
        <v>659</v>
      </c>
    </row>
    <row r="151" spans="1:6" ht="24">
      <c r="A151" s="98" t="s">
        <v>219</v>
      </c>
      <c r="B151" s="98" t="s">
        <v>656</v>
      </c>
      <c r="C151" s="99" t="s">
        <v>660</v>
      </c>
      <c r="D151" s="100" t="s">
        <v>482</v>
      </c>
      <c r="E151" s="101">
        <v>8500</v>
      </c>
      <c r="F151" s="138" t="s">
        <v>659</v>
      </c>
    </row>
    <row r="152" spans="1:6" ht="12.75">
      <c r="A152" s="98" t="s">
        <v>219</v>
      </c>
      <c r="B152" s="98" t="s">
        <v>656</v>
      </c>
      <c r="C152" s="99" t="s">
        <v>661</v>
      </c>
      <c r="D152" s="100" t="s">
        <v>482</v>
      </c>
      <c r="E152" s="101">
        <v>81.172</v>
      </c>
      <c r="F152" s="138" t="s">
        <v>659</v>
      </c>
    </row>
    <row r="153" spans="1:6" ht="12.75">
      <c r="A153" s="98" t="s">
        <v>219</v>
      </c>
      <c r="B153" s="98" t="s">
        <v>656</v>
      </c>
      <c r="C153" s="99" t="s">
        <v>662</v>
      </c>
      <c r="D153" s="100" t="s">
        <v>482</v>
      </c>
      <c r="E153" s="101">
        <v>103.3567</v>
      </c>
      <c r="F153" s="138" t="s">
        <v>659</v>
      </c>
    </row>
    <row r="154" spans="1:6" ht="12.75">
      <c r="A154" s="98" t="s">
        <v>219</v>
      </c>
      <c r="B154" s="98" t="s">
        <v>656</v>
      </c>
      <c r="C154" s="99" t="s">
        <v>663</v>
      </c>
      <c r="D154" s="100" t="s">
        <v>482</v>
      </c>
      <c r="E154" s="101">
        <v>20.06</v>
      </c>
      <c r="F154" s="138" t="s">
        <v>659</v>
      </c>
    </row>
    <row r="155" spans="1:6" ht="12.75" customHeight="1">
      <c r="A155" s="98" t="s">
        <v>219</v>
      </c>
      <c r="B155" s="98" t="s">
        <v>656</v>
      </c>
      <c r="C155" s="99" t="s">
        <v>664</v>
      </c>
      <c r="D155" s="100" t="s">
        <v>482</v>
      </c>
      <c r="E155" s="101">
        <v>208.86</v>
      </c>
      <c r="F155" s="138" t="s">
        <v>659</v>
      </c>
    </row>
    <row r="156" spans="1:6" ht="15" customHeight="1">
      <c r="A156" s="98" t="s">
        <v>219</v>
      </c>
      <c r="B156" s="98" t="s">
        <v>656</v>
      </c>
      <c r="C156" s="99" t="s">
        <v>665</v>
      </c>
      <c r="D156" s="100" t="s">
        <v>482</v>
      </c>
      <c r="E156" s="101">
        <v>206.735</v>
      </c>
      <c r="F156" s="138" t="s">
        <v>659</v>
      </c>
    </row>
    <row r="157" spans="1:6" ht="15" customHeight="1">
      <c r="A157" s="98" t="s">
        <v>219</v>
      </c>
      <c r="B157" s="98" t="s">
        <v>656</v>
      </c>
      <c r="C157" s="99" t="s">
        <v>666</v>
      </c>
      <c r="D157" s="100" t="s">
        <v>482</v>
      </c>
      <c r="E157" s="101">
        <v>43.294</v>
      </c>
      <c r="F157" s="138" t="s">
        <v>659</v>
      </c>
    </row>
    <row r="158" spans="1:6" ht="15" customHeight="1">
      <c r="A158" s="98" t="s">
        <v>219</v>
      </c>
      <c r="B158" s="98" t="s">
        <v>656</v>
      </c>
      <c r="C158" s="99" t="s">
        <v>667</v>
      </c>
      <c r="D158" s="100" t="s">
        <v>482</v>
      </c>
      <c r="E158" s="101">
        <v>5.9</v>
      </c>
      <c r="F158" s="138" t="s">
        <v>659</v>
      </c>
    </row>
    <row r="159" spans="1:6" ht="15" customHeight="1">
      <c r="A159" s="98" t="s">
        <v>219</v>
      </c>
      <c r="B159" s="98" t="s">
        <v>656</v>
      </c>
      <c r="C159" s="99" t="s">
        <v>668</v>
      </c>
      <c r="D159" s="100" t="s">
        <v>482</v>
      </c>
      <c r="E159" s="101">
        <v>944</v>
      </c>
      <c r="F159" s="138" t="s">
        <v>659</v>
      </c>
    </row>
    <row r="160" spans="1:6" ht="15" customHeight="1">
      <c r="A160" s="98" t="s">
        <v>219</v>
      </c>
      <c r="B160" s="98" t="s">
        <v>656</v>
      </c>
      <c r="C160" s="99" t="s">
        <v>669</v>
      </c>
      <c r="D160" s="100" t="s">
        <v>482</v>
      </c>
      <c r="E160" s="101">
        <v>571.12</v>
      </c>
      <c r="F160" s="138" t="s">
        <v>659</v>
      </c>
    </row>
    <row r="161" spans="1:6" ht="15" customHeight="1">
      <c r="A161" s="98" t="s">
        <v>219</v>
      </c>
      <c r="B161" s="98" t="s">
        <v>656</v>
      </c>
      <c r="C161" s="99" t="s">
        <v>670</v>
      </c>
      <c r="D161" s="100" t="s">
        <v>482</v>
      </c>
      <c r="E161" s="101">
        <v>619.5</v>
      </c>
      <c r="F161" s="138" t="s">
        <v>659</v>
      </c>
    </row>
    <row r="162" spans="1:6" ht="15" customHeight="1">
      <c r="A162" s="98" t="s">
        <v>219</v>
      </c>
      <c r="B162" s="98" t="s">
        <v>656</v>
      </c>
      <c r="C162" s="99" t="s">
        <v>671</v>
      </c>
      <c r="D162" s="100" t="s">
        <v>482</v>
      </c>
      <c r="E162" s="101">
        <v>100.3</v>
      </c>
      <c r="F162" s="138" t="s">
        <v>659</v>
      </c>
    </row>
    <row r="163" spans="1:6" ht="13.5" customHeight="1">
      <c r="A163" s="98" t="s">
        <v>219</v>
      </c>
      <c r="B163" s="98" t="s">
        <v>656</v>
      </c>
      <c r="C163" s="99" t="s">
        <v>672</v>
      </c>
      <c r="D163" s="100" t="s">
        <v>482</v>
      </c>
      <c r="E163" s="101">
        <v>33.63</v>
      </c>
      <c r="F163" s="138" t="s">
        <v>659</v>
      </c>
    </row>
    <row r="164" spans="1:6" ht="12.75">
      <c r="A164" s="98" t="s">
        <v>219</v>
      </c>
      <c r="B164" s="98" t="s">
        <v>656</v>
      </c>
      <c r="C164" s="99" t="s">
        <v>673</v>
      </c>
      <c r="D164" s="100" t="s">
        <v>482</v>
      </c>
      <c r="E164" s="101">
        <v>44.25</v>
      </c>
      <c r="F164" s="138" t="s">
        <v>659</v>
      </c>
    </row>
    <row r="165" spans="1:6" ht="12.75">
      <c r="A165" s="98" t="s">
        <v>219</v>
      </c>
      <c r="B165" s="98" t="s">
        <v>656</v>
      </c>
      <c r="C165" s="99" t="s">
        <v>674</v>
      </c>
      <c r="D165" s="100" t="s">
        <v>482</v>
      </c>
      <c r="E165" s="101">
        <v>855.5</v>
      </c>
      <c r="F165" s="138" t="s">
        <v>659</v>
      </c>
    </row>
    <row r="166" spans="1:6" ht="12.75">
      <c r="A166" s="98" t="s">
        <v>219</v>
      </c>
      <c r="B166" s="98" t="s">
        <v>656</v>
      </c>
      <c r="C166" s="99" t="s">
        <v>675</v>
      </c>
      <c r="D166" s="100" t="s">
        <v>482</v>
      </c>
      <c r="E166" s="101">
        <v>60.2273</v>
      </c>
      <c r="F166" s="138" t="s">
        <v>659</v>
      </c>
    </row>
    <row r="167" spans="1:6" ht="12.75">
      <c r="A167" s="98" t="s">
        <v>219</v>
      </c>
      <c r="B167" s="98" t="s">
        <v>656</v>
      </c>
      <c r="C167" s="99" t="s">
        <v>676</v>
      </c>
      <c r="D167" s="100" t="s">
        <v>482</v>
      </c>
      <c r="E167" s="101">
        <v>102.8133</v>
      </c>
      <c r="F167" s="138" t="s">
        <v>659</v>
      </c>
    </row>
    <row r="168" spans="1:6" ht="12.75">
      <c r="A168" s="98" t="s">
        <v>219</v>
      </c>
      <c r="B168" s="98" t="s">
        <v>656</v>
      </c>
      <c r="C168" s="99" t="s">
        <v>677</v>
      </c>
      <c r="D168" s="100" t="s">
        <v>482</v>
      </c>
      <c r="E168" s="101">
        <v>3030.43</v>
      </c>
      <c r="F168" s="138" t="s">
        <v>659</v>
      </c>
    </row>
    <row r="169" spans="1:6" ht="12.75">
      <c r="A169" s="98" t="s">
        <v>219</v>
      </c>
      <c r="B169" s="98" t="s">
        <v>656</v>
      </c>
      <c r="C169" s="99" t="s">
        <v>678</v>
      </c>
      <c r="D169" s="100" t="s">
        <v>482</v>
      </c>
      <c r="E169" s="101">
        <v>858.45</v>
      </c>
      <c r="F169" s="138" t="s">
        <v>659</v>
      </c>
    </row>
    <row r="170" spans="1:6" ht="12.75">
      <c r="A170" s="98" t="s">
        <v>219</v>
      </c>
      <c r="B170" s="98" t="s">
        <v>656</v>
      </c>
      <c r="C170" s="99" t="s">
        <v>679</v>
      </c>
      <c r="D170" s="100" t="s">
        <v>482</v>
      </c>
      <c r="E170" s="101">
        <v>206.7233</v>
      </c>
      <c r="F170" s="138" t="s">
        <v>659</v>
      </c>
    </row>
    <row r="171" spans="1:6" ht="15.75" customHeight="1">
      <c r="A171" s="98" t="s">
        <v>219</v>
      </c>
      <c r="B171" s="98" t="s">
        <v>656</v>
      </c>
      <c r="C171" s="99" t="s">
        <v>680</v>
      </c>
      <c r="D171" s="100" t="s">
        <v>482</v>
      </c>
      <c r="E171" s="101">
        <v>4425</v>
      </c>
      <c r="F171" s="138" t="s">
        <v>659</v>
      </c>
    </row>
    <row r="172" spans="1:6" ht="24">
      <c r="A172" s="98" t="s">
        <v>219</v>
      </c>
      <c r="B172" s="98" t="s">
        <v>656</v>
      </c>
      <c r="C172" s="99" t="s">
        <v>681</v>
      </c>
      <c r="D172" s="100" t="s">
        <v>482</v>
      </c>
      <c r="E172" s="101">
        <v>13500.0026</v>
      </c>
      <c r="F172" s="138" t="s">
        <v>659</v>
      </c>
    </row>
    <row r="173" spans="1:6" ht="20.25" customHeight="1">
      <c r="A173" s="98" t="s">
        <v>219</v>
      </c>
      <c r="B173" s="98" t="s">
        <v>656</v>
      </c>
      <c r="C173" s="99" t="s">
        <v>682</v>
      </c>
      <c r="D173" s="100" t="s">
        <v>482</v>
      </c>
      <c r="E173" s="101">
        <v>1416</v>
      </c>
      <c r="F173" s="138" t="s">
        <v>659</v>
      </c>
    </row>
    <row r="174" spans="1:6" ht="21" customHeight="1">
      <c r="A174" s="98" t="s">
        <v>219</v>
      </c>
      <c r="B174" s="98" t="s">
        <v>656</v>
      </c>
      <c r="C174" s="99" t="s">
        <v>683</v>
      </c>
      <c r="D174" s="100" t="s">
        <v>482</v>
      </c>
      <c r="E174" s="101">
        <v>3.54</v>
      </c>
      <c r="F174" s="145" t="s">
        <v>659</v>
      </c>
    </row>
    <row r="175" spans="1:6" ht="18" customHeight="1">
      <c r="A175" s="98" t="s">
        <v>219</v>
      </c>
      <c r="B175" s="98" t="s">
        <v>656</v>
      </c>
      <c r="C175" s="99" t="s">
        <v>684</v>
      </c>
      <c r="D175" s="100" t="s">
        <v>482</v>
      </c>
      <c r="E175" s="101">
        <v>73.16</v>
      </c>
      <c r="F175" s="138" t="s">
        <v>659</v>
      </c>
    </row>
    <row r="176" spans="1:6" ht="20.25" customHeight="1">
      <c r="A176" s="98" t="s">
        <v>219</v>
      </c>
      <c r="B176" s="98" t="s">
        <v>656</v>
      </c>
      <c r="C176" s="99" t="s">
        <v>685</v>
      </c>
      <c r="D176" s="100" t="s">
        <v>482</v>
      </c>
      <c r="E176" s="101">
        <v>548.265</v>
      </c>
      <c r="F176" s="138" t="s">
        <v>659</v>
      </c>
    </row>
    <row r="177" spans="1:6" ht="25.5" customHeight="1">
      <c r="A177" s="98" t="s">
        <v>219</v>
      </c>
      <c r="B177" s="98" t="s">
        <v>656</v>
      </c>
      <c r="C177" s="99" t="s">
        <v>686</v>
      </c>
      <c r="D177" s="100" t="s">
        <v>482</v>
      </c>
      <c r="E177" s="101">
        <v>526.325</v>
      </c>
      <c r="F177" s="138" t="s">
        <v>659</v>
      </c>
    </row>
    <row r="178" spans="1:6" ht="19.5" customHeight="1">
      <c r="A178" s="98" t="s">
        <v>219</v>
      </c>
      <c r="B178" s="98" t="s">
        <v>656</v>
      </c>
      <c r="C178" s="99" t="s">
        <v>687</v>
      </c>
      <c r="D178" s="100" t="s">
        <v>482</v>
      </c>
      <c r="E178" s="101">
        <v>3.54</v>
      </c>
      <c r="F178" s="145" t="s">
        <v>659</v>
      </c>
    </row>
    <row r="179" spans="1:6" ht="27.75" customHeight="1">
      <c r="A179" s="98" t="s">
        <v>219</v>
      </c>
      <c r="B179" s="98" t="s">
        <v>656</v>
      </c>
      <c r="C179" s="99" t="s">
        <v>688</v>
      </c>
      <c r="D179" s="100" t="s">
        <v>482</v>
      </c>
      <c r="E179" s="101">
        <v>265.5</v>
      </c>
      <c r="F179" s="138" t="s">
        <v>659</v>
      </c>
    </row>
    <row r="180" spans="1:6" ht="21.75" customHeight="1">
      <c r="A180" s="146" t="s">
        <v>124</v>
      </c>
      <c r="B180" s="146" t="s">
        <v>689</v>
      </c>
      <c r="C180" s="147" t="s">
        <v>690</v>
      </c>
      <c r="D180" s="148" t="s">
        <v>482</v>
      </c>
      <c r="E180" s="149">
        <v>1.9824</v>
      </c>
      <c r="F180" s="150" t="s">
        <v>691</v>
      </c>
    </row>
    <row r="181" spans="1:6" ht="22.5" customHeight="1">
      <c r="A181" s="98" t="s">
        <v>200</v>
      </c>
      <c r="B181" s="98" t="s">
        <v>692</v>
      </c>
      <c r="C181" s="99" t="s">
        <v>693</v>
      </c>
      <c r="D181" s="100" t="s">
        <v>482</v>
      </c>
      <c r="E181" s="101">
        <v>7773.84</v>
      </c>
      <c r="F181" s="138" t="s">
        <v>694</v>
      </c>
    </row>
    <row r="182" spans="1:6" ht="24">
      <c r="A182" s="98" t="s">
        <v>200</v>
      </c>
      <c r="B182" s="98" t="s">
        <v>692</v>
      </c>
      <c r="C182" s="99" t="s">
        <v>695</v>
      </c>
      <c r="D182" s="100" t="s">
        <v>482</v>
      </c>
      <c r="E182" s="101">
        <v>9343.24</v>
      </c>
      <c r="F182" s="138" t="s">
        <v>694</v>
      </c>
    </row>
    <row r="183" spans="1:6" ht="23.25" customHeight="1">
      <c r="A183" s="98" t="s">
        <v>200</v>
      </c>
      <c r="B183" s="98" t="s">
        <v>692</v>
      </c>
      <c r="C183" s="99" t="s">
        <v>696</v>
      </c>
      <c r="D183" s="100" t="s">
        <v>482</v>
      </c>
      <c r="E183" s="101">
        <v>10915</v>
      </c>
      <c r="F183" s="138" t="s">
        <v>694</v>
      </c>
    </row>
    <row r="184" spans="1:6" ht="20.25" customHeight="1">
      <c r="A184" s="98" t="s">
        <v>200</v>
      </c>
      <c r="B184" s="98" t="s">
        <v>692</v>
      </c>
      <c r="C184" s="99" t="s">
        <v>697</v>
      </c>
      <c r="D184" s="100" t="s">
        <v>482</v>
      </c>
      <c r="E184" s="101">
        <v>3923.5</v>
      </c>
      <c r="F184" s="138" t="s">
        <v>694</v>
      </c>
    </row>
    <row r="185" spans="1:6" ht="13.5" customHeight="1">
      <c r="A185" s="98" t="s">
        <v>200</v>
      </c>
      <c r="B185" s="98" t="s">
        <v>692</v>
      </c>
      <c r="C185" s="99" t="s">
        <v>698</v>
      </c>
      <c r="D185" s="100" t="s">
        <v>482</v>
      </c>
      <c r="E185" s="101">
        <v>4543</v>
      </c>
      <c r="F185" s="138" t="s">
        <v>694</v>
      </c>
    </row>
    <row r="186" spans="1:6" ht="16.5" customHeight="1">
      <c r="A186" s="98" t="s">
        <v>200</v>
      </c>
      <c r="B186" s="98" t="s">
        <v>692</v>
      </c>
      <c r="C186" s="99" t="s">
        <v>699</v>
      </c>
      <c r="D186" s="100" t="s">
        <v>482</v>
      </c>
      <c r="E186" s="101">
        <v>9204</v>
      </c>
      <c r="F186" s="138" t="s">
        <v>694</v>
      </c>
    </row>
    <row r="187" spans="1:6" ht="15.75" customHeight="1">
      <c r="A187" s="98" t="s">
        <v>200</v>
      </c>
      <c r="B187" s="98" t="s">
        <v>692</v>
      </c>
      <c r="C187" s="99" t="s">
        <v>700</v>
      </c>
      <c r="D187" s="100" t="s">
        <v>482</v>
      </c>
      <c r="E187" s="101">
        <v>1239</v>
      </c>
      <c r="F187" s="138" t="s">
        <v>694</v>
      </c>
    </row>
    <row r="188" spans="1:6" ht="15.75" customHeight="1">
      <c r="A188" s="98" t="s">
        <v>200</v>
      </c>
      <c r="B188" s="98" t="s">
        <v>692</v>
      </c>
      <c r="C188" s="99" t="s">
        <v>701</v>
      </c>
      <c r="D188" s="100" t="s">
        <v>482</v>
      </c>
      <c r="E188" s="101">
        <v>1239</v>
      </c>
      <c r="F188" s="138" t="s">
        <v>694</v>
      </c>
    </row>
    <row r="189" spans="1:6" ht="32.25" customHeight="1">
      <c r="A189" s="151" t="s">
        <v>154</v>
      </c>
      <c r="B189" s="151" t="s">
        <v>702</v>
      </c>
      <c r="C189" s="151" t="s">
        <v>703</v>
      </c>
      <c r="D189" s="152" t="s">
        <v>482</v>
      </c>
      <c r="E189" s="153">
        <v>54999.99</v>
      </c>
      <c r="F189" s="154" t="s">
        <v>704</v>
      </c>
    </row>
    <row r="190" spans="1:6" ht="30.75" customHeight="1">
      <c r="A190" s="151" t="s">
        <v>154</v>
      </c>
      <c r="B190" s="151" t="s">
        <v>702</v>
      </c>
      <c r="C190" s="151" t="s">
        <v>705</v>
      </c>
      <c r="D190" s="152" t="s">
        <v>482</v>
      </c>
      <c r="E190" s="153">
        <v>17023.8</v>
      </c>
      <c r="F190" s="154" t="s">
        <v>704</v>
      </c>
    </row>
    <row r="191" spans="1:6" ht="25.5" customHeight="1">
      <c r="A191" s="155" t="s">
        <v>706</v>
      </c>
      <c r="B191" s="151" t="s">
        <v>702</v>
      </c>
      <c r="C191" s="156" t="s">
        <v>707</v>
      </c>
      <c r="D191" s="157" t="s">
        <v>482</v>
      </c>
      <c r="E191" s="158">
        <v>4130</v>
      </c>
      <c r="F191" s="159" t="s">
        <v>708</v>
      </c>
    </row>
    <row r="192" spans="1:6" ht="15.75" customHeight="1">
      <c r="A192" s="155" t="s">
        <v>706</v>
      </c>
      <c r="B192" s="151" t="s">
        <v>702</v>
      </c>
      <c r="C192" s="156" t="s">
        <v>709</v>
      </c>
      <c r="D192" s="157" t="s">
        <v>482</v>
      </c>
      <c r="E192" s="158">
        <v>16048</v>
      </c>
      <c r="F192" s="159" t="s">
        <v>708</v>
      </c>
    </row>
    <row r="193" spans="1:6" ht="27.75" customHeight="1">
      <c r="A193" s="155" t="s">
        <v>706</v>
      </c>
      <c r="B193" s="151" t="s">
        <v>702</v>
      </c>
      <c r="C193" s="156" t="s">
        <v>710</v>
      </c>
      <c r="D193" s="160" t="s">
        <v>482</v>
      </c>
      <c r="E193" s="158">
        <v>24502.7</v>
      </c>
      <c r="F193" s="159" t="s">
        <v>708</v>
      </c>
    </row>
    <row r="194" spans="1:6" ht="34.5" customHeight="1">
      <c r="A194" s="151" t="s">
        <v>153</v>
      </c>
      <c r="B194" s="151" t="s">
        <v>702</v>
      </c>
      <c r="C194" s="151" t="s">
        <v>711</v>
      </c>
      <c r="D194" s="152" t="s">
        <v>482</v>
      </c>
      <c r="E194" s="153">
        <v>715000</v>
      </c>
      <c r="F194" s="154" t="s">
        <v>712</v>
      </c>
    </row>
    <row r="195" spans="1:6" ht="23.25" customHeight="1">
      <c r="A195" s="151" t="s">
        <v>713</v>
      </c>
      <c r="B195" s="151" t="s">
        <v>702</v>
      </c>
      <c r="C195" s="151" t="s">
        <v>714</v>
      </c>
      <c r="D195" s="152" t="s">
        <v>482</v>
      </c>
      <c r="E195" s="153">
        <v>60742.81</v>
      </c>
      <c r="F195" s="154" t="s">
        <v>704</v>
      </c>
    </row>
    <row r="196" spans="1:6" ht="25.5" customHeight="1">
      <c r="A196" s="123" t="s">
        <v>713</v>
      </c>
      <c r="B196" s="151" t="s">
        <v>702</v>
      </c>
      <c r="C196" s="151" t="s">
        <v>715</v>
      </c>
      <c r="D196" s="152" t="s">
        <v>482</v>
      </c>
      <c r="E196" s="153">
        <v>30385</v>
      </c>
      <c r="F196" s="154" t="s">
        <v>704</v>
      </c>
    </row>
    <row r="197" spans="1:6" ht="24">
      <c r="A197" s="151" t="s">
        <v>713</v>
      </c>
      <c r="B197" s="151" t="s">
        <v>702</v>
      </c>
      <c r="C197" s="151" t="s">
        <v>716</v>
      </c>
      <c r="D197" s="152" t="s">
        <v>482</v>
      </c>
      <c r="E197" s="153">
        <v>79818.74</v>
      </c>
      <c r="F197" s="154" t="s">
        <v>704</v>
      </c>
    </row>
    <row r="198" spans="1:6" ht="24">
      <c r="A198" s="123" t="s">
        <v>713</v>
      </c>
      <c r="B198" s="151" t="s">
        <v>702</v>
      </c>
      <c r="C198" s="151" t="s">
        <v>717</v>
      </c>
      <c r="D198" s="152" t="s">
        <v>482</v>
      </c>
      <c r="E198" s="153">
        <v>4500</v>
      </c>
      <c r="F198" s="154" t="s">
        <v>718</v>
      </c>
    </row>
    <row r="199" spans="1:6" ht="24">
      <c r="A199" s="123" t="s">
        <v>713</v>
      </c>
      <c r="B199" s="151" t="s">
        <v>702</v>
      </c>
      <c r="C199" s="124" t="s">
        <v>719</v>
      </c>
      <c r="D199" s="125" t="s">
        <v>482</v>
      </c>
      <c r="E199" s="126">
        <v>44840</v>
      </c>
      <c r="F199" s="127" t="s">
        <v>720</v>
      </c>
    </row>
    <row r="200" spans="1:6" ht="13.5" customHeight="1">
      <c r="A200" s="151" t="s">
        <v>713</v>
      </c>
      <c r="B200" s="151" t="s">
        <v>702</v>
      </c>
      <c r="C200" s="151" t="s">
        <v>721</v>
      </c>
      <c r="D200" s="152" t="s">
        <v>482</v>
      </c>
      <c r="E200" s="153">
        <v>8850</v>
      </c>
      <c r="F200" s="154" t="s">
        <v>704</v>
      </c>
    </row>
    <row r="201" spans="1:6" ht="13.5" customHeight="1">
      <c r="A201" s="123" t="s">
        <v>722</v>
      </c>
      <c r="B201" s="151" t="s">
        <v>702</v>
      </c>
      <c r="C201" s="161" t="s">
        <v>723</v>
      </c>
      <c r="D201" s="162" t="s">
        <v>482</v>
      </c>
      <c r="E201" s="163">
        <v>45459.5</v>
      </c>
      <c r="F201" s="164" t="s">
        <v>724</v>
      </c>
    </row>
    <row r="202" spans="1:6" ht="15.75" customHeight="1">
      <c r="A202" s="123" t="s">
        <v>722</v>
      </c>
      <c r="B202" s="151" t="s">
        <v>702</v>
      </c>
      <c r="C202" s="161" t="s">
        <v>725</v>
      </c>
      <c r="D202" s="162" t="s">
        <v>482</v>
      </c>
      <c r="E202" s="163">
        <v>7500</v>
      </c>
      <c r="F202" s="164" t="s">
        <v>726</v>
      </c>
    </row>
    <row r="203" spans="1:6" ht="15" customHeight="1">
      <c r="A203" s="165" t="s">
        <v>243</v>
      </c>
      <c r="B203" s="165" t="s">
        <v>727</v>
      </c>
      <c r="C203" s="166" t="s">
        <v>728</v>
      </c>
      <c r="D203" s="167" t="s">
        <v>482</v>
      </c>
      <c r="E203" s="168">
        <v>68.44</v>
      </c>
      <c r="F203" s="169" t="s">
        <v>729</v>
      </c>
    </row>
    <row r="204" spans="1:6" ht="15" customHeight="1">
      <c r="A204" s="165" t="s">
        <v>243</v>
      </c>
      <c r="B204" s="165" t="s">
        <v>727</v>
      </c>
      <c r="C204" s="166" t="s">
        <v>730</v>
      </c>
      <c r="D204" s="167" t="s">
        <v>482</v>
      </c>
      <c r="E204" s="168">
        <v>3935.3</v>
      </c>
      <c r="F204" s="169" t="s">
        <v>729</v>
      </c>
    </row>
    <row r="205" spans="1:6" ht="13.5" customHeight="1">
      <c r="A205" s="165" t="s">
        <v>243</v>
      </c>
      <c r="B205" s="165" t="s">
        <v>727</v>
      </c>
      <c r="C205" s="166" t="s">
        <v>731</v>
      </c>
      <c r="D205" s="167" t="s">
        <v>482</v>
      </c>
      <c r="E205" s="168">
        <v>1548</v>
      </c>
      <c r="F205" s="169" t="s">
        <v>729</v>
      </c>
    </row>
    <row r="206" spans="1:6" ht="12.75" customHeight="1">
      <c r="A206" s="165" t="s">
        <v>243</v>
      </c>
      <c r="B206" s="165" t="s">
        <v>727</v>
      </c>
      <c r="C206" s="166" t="s">
        <v>732</v>
      </c>
      <c r="D206" s="167" t="s">
        <v>482</v>
      </c>
      <c r="E206" s="168">
        <v>130</v>
      </c>
      <c r="F206" s="169" t="s">
        <v>729</v>
      </c>
    </row>
    <row r="207" spans="1:6" ht="12.75">
      <c r="A207" s="165" t="s">
        <v>243</v>
      </c>
      <c r="B207" s="165" t="s">
        <v>727</v>
      </c>
      <c r="C207" s="166" t="s">
        <v>733</v>
      </c>
      <c r="D207" s="167" t="s">
        <v>482</v>
      </c>
      <c r="E207" s="168">
        <v>341.02</v>
      </c>
      <c r="F207" s="169" t="s">
        <v>729</v>
      </c>
    </row>
    <row r="208" spans="1:6" ht="12.75">
      <c r="A208" s="165" t="s">
        <v>243</v>
      </c>
      <c r="B208" s="165" t="s">
        <v>727</v>
      </c>
      <c r="C208" s="166" t="s">
        <v>734</v>
      </c>
      <c r="D208" s="167" t="s">
        <v>482</v>
      </c>
      <c r="E208" s="168">
        <v>120</v>
      </c>
      <c r="F208" s="169" t="s">
        <v>729</v>
      </c>
    </row>
    <row r="209" spans="1:6" ht="12.75">
      <c r="A209" s="165" t="s">
        <v>243</v>
      </c>
      <c r="B209" s="165" t="s">
        <v>727</v>
      </c>
      <c r="C209" s="166" t="s">
        <v>735</v>
      </c>
      <c r="D209" s="167" t="s">
        <v>650</v>
      </c>
      <c r="E209" s="168">
        <v>57.785</v>
      </c>
      <c r="F209" s="169" t="s">
        <v>729</v>
      </c>
    </row>
    <row r="210" spans="1:6" ht="12.75">
      <c r="A210" s="165" t="s">
        <v>243</v>
      </c>
      <c r="B210" s="165" t="s">
        <v>727</v>
      </c>
      <c r="C210" s="166" t="s">
        <v>736</v>
      </c>
      <c r="D210" s="167" t="s">
        <v>650</v>
      </c>
      <c r="E210" s="168">
        <v>118</v>
      </c>
      <c r="F210" s="169" t="s">
        <v>729</v>
      </c>
    </row>
    <row r="211" spans="1:6" ht="12.75">
      <c r="A211" s="165" t="s">
        <v>243</v>
      </c>
      <c r="B211" s="165" t="s">
        <v>727</v>
      </c>
      <c r="C211" s="166" t="s">
        <v>737</v>
      </c>
      <c r="D211" s="167" t="s">
        <v>650</v>
      </c>
      <c r="E211" s="168">
        <v>138.06</v>
      </c>
      <c r="F211" s="169" t="s">
        <v>729</v>
      </c>
    </row>
    <row r="212" spans="1:6" ht="12.75">
      <c r="A212" s="165" t="s">
        <v>243</v>
      </c>
      <c r="B212" s="165" t="s">
        <v>727</v>
      </c>
      <c r="C212" s="166" t="s">
        <v>738</v>
      </c>
      <c r="D212" s="167" t="s">
        <v>650</v>
      </c>
      <c r="E212" s="168">
        <v>136.88</v>
      </c>
      <c r="F212" s="169" t="s">
        <v>729</v>
      </c>
    </row>
    <row r="213" spans="1:6" ht="13.5" customHeight="1">
      <c r="A213" s="165" t="s">
        <v>243</v>
      </c>
      <c r="B213" s="165" t="s">
        <v>727</v>
      </c>
      <c r="C213" s="166" t="s">
        <v>739</v>
      </c>
      <c r="D213" s="167" t="s">
        <v>482</v>
      </c>
      <c r="E213" s="168">
        <v>270</v>
      </c>
      <c r="F213" s="169" t="s">
        <v>729</v>
      </c>
    </row>
    <row r="214" spans="1:6" ht="15" customHeight="1">
      <c r="A214" s="165" t="s">
        <v>243</v>
      </c>
      <c r="B214" s="165" t="s">
        <v>727</v>
      </c>
      <c r="C214" s="166" t="s">
        <v>740</v>
      </c>
      <c r="D214" s="167" t="s">
        <v>482</v>
      </c>
      <c r="E214" s="168">
        <v>300</v>
      </c>
      <c r="F214" s="169" t="s">
        <v>729</v>
      </c>
    </row>
    <row r="215" spans="1:6" ht="12.75">
      <c r="A215" s="165" t="s">
        <v>243</v>
      </c>
      <c r="B215" s="165" t="s">
        <v>727</v>
      </c>
      <c r="C215" s="166" t="s">
        <v>741</v>
      </c>
      <c r="D215" s="167" t="s">
        <v>482</v>
      </c>
      <c r="E215" s="168">
        <v>160</v>
      </c>
      <c r="F215" s="169" t="s">
        <v>729</v>
      </c>
    </row>
    <row r="216" spans="1:6" ht="12.75">
      <c r="A216" s="165" t="s">
        <v>243</v>
      </c>
      <c r="B216" s="165" t="s">
        <v>727</v>
      </c>
      <c r="C216" s="166" t="s">
        <v>742</v>
      </c>
      <c r="D216" s="167" t="s">
        <v>482</v>
      </c>
      <c r="E216" s="168">
        <v>728.06</v>
      </c>
      <c r="F216" s="169" t="s">
        <v>729</v>
      </c>
    </row>
    <row r="217" spans="1:6" ht="12.75">
      <c r="A217" s="165" t="s">
        <v>243</v>
      </c>
      <c r="B217" s="165" t="s">
        <v>727</v>
      </c>
      <c r="C217" s="166" t="s">
        <v>743</v>
      </c>
      <c r="D217" s="167" t="s">
        <v>482</v>
      </c>
      <c r="E217" s="168">
        <v>125</v>
      </c>
      <c r="F217" s="169" t="s">
        <v>729</v>
      </c>
    </row>
    <row r="218" spans="1:6" ht="12.75">
      <c r="A218" s="170" t="s">
        <v>744</v>
      </c>
      <c r="B218" s="170" t="s">
        <v>745</v>
      </c>
      <c r="C218" s="171" t="s">
        <v>746</v>
      </c>
      <c r="D218" s="172" t="s">
        <v>482</v>
      </c>
      <c r="E218" s="173">
        <v>7123.896</v>
      </c>
      <c r="F218" s="174" t="s">
        <v>747</v>
      </c>
    </row>
    <row r="219" spans="1:6" ht="12.75">
      <c r="A219" s="170" t="s">
        <v>744</v>
      </c>
      <c r="B219" s="170" t="s">
        <v>745</v>
      </c>
      <c r="C219" s="171" t="s">
        <v>748</v>
      </c>
      <c r="D219" s="175" t="s">
        <v>482</v>
      </c>
      <c r="E219" s="176">
        <v>13570</v>
      </c>
      <c r="F219" s="177" t="s">
        <v>747</v>
      </c>
    </row>
    <row r="220" spans="1:6" ht="19.5" customHeight="1">
      <c r="A220" s="178" t="s">
        <v>253</v>
      </c>
      <c r="B220" s="178" t="s">
        <v>749</v>
      </c>
      <c r="C220" s="179" t="s">
        <v>750</v>
      </c>
      <c r="D220" s="180" t="s">
        <v>482</v>
      </c>
      <c r="E220" s="181">
        <v>6938.4</v>
      </c>
      <c r="F220" s="182" t="s">
        <v>751</v>
      </c>
    </row>
    <row r="221" spans="1:6" ht="15.75" customHeight="1">
      <c r="A221" s="183" t="s">
        <v>253</v>
      </c>
      <c r="B221" s="178" t="s">
        <v>749</v>
      </c>
      <c r="C221" s="184" t="s">
        <v>752</v>
      </c>
      <c r="D221" s="185" t="s">
        <v>482</v>
      </c>
      <c r="E221" s="186">
        <v>11800</v>
      </c>
      <c r="F221" s="187" t="s">
        <v>753</v>
      </c>
    </row>
    <row r="222" spans="1:6" ht="15.75" customHeight="1">
      <c r="A222" s="183" t="s">
        <v>253</v>
      </c>
      <c r="B222" s="178" t="s">
        <v>749</v>
      </c>
      <c r="C222" s="184" t="s">
        <v>754</v>
      </c>
      <c r="D222" s="185" t="s">
        <v>482</v>
      </c>
      <c r="E222" s="186">
        <v>10620</v>
      </c>
      <c r="F222" s="187" t="s">
        <v>753</v>
      </c>
    </row>
    <row r="223" spans="1:6" ht="12.75">
      <c r="A223" s="178" t="s">
        <v>253</v>
      </c>
      <c r="B223" s="178" t="s">
        <v>749</v>
      </c>
      <c r="C223" s="179" t="s">
        <v>755</v>
      </c>
      <c r="D223" s="180" t="s">
        <v>482</v>
      </c>
      <c r="E223" s="181">
        <v>8142</v>
      </c>
      <c r="F223" s="182" t="s">
        <v>751</v>
      </c>
    </row>
    <row r="224" spans="1:6" ht="12.75">
      <c r="A224" s="183" t="s">
        <v>253</v>
      </c>
      <c r="B224" s="178" t="s">
        <v>749</v>
      </c>
      <c r="C224" s="184" t="s">
        <v>756</v>
      </c>
      <c r="D224" s="185" t="s">
        <v>482</v>
      </c>
      <c r="E224" s="186">
        <v>11227.8771</v>
      </c>
      <c r="F224" s="188" t="s">
        <v>753</v>
      </c>
    </row>
    <row r="225" spans="1:6" ht="21.75" customHeight="1">
      <c r="A225" s="178" t="s">
        <v>253</v>
      </c>
      <c r="B225" s="178" t="s">
        <v>749</v>
      </c>
      <c r="C225" s="179" t="s">
        <v>757</v>
      </c>
      <c r="D225" s="180" t="s">
        <v>482</v>
      </c>
      <c r="E225" s="181">
        <v>8496</v>
      </c>
      <c r="F225" s="182" t="s">
        <v>751</v>
      </c>
    </row>
    <row r="226" spans="1:6" ht="23.25" customHeight="1">
      <c r="A226" s="178" t="s">
        <v>253</v>
      </c>
      <c r="B226" s="178" t="s">
        <v>749</v>
      </c>
      <c r="C226" s="179" t="s">
        <v>758</v>
      </c>
      <c r="D226" s="189" t="s">
        <v>482</v>
      </c>
      <c r="E226" s="190">
        <v>5605</v>
      </c>
      <c r="F226" s="191" t="s">
        <v>751</v>
      </c>
    </row>
    <row r="227" spans="1:6" ht="23.25" customHeight="1">
      <c r="A227" s="183" t="s">
        <v>253</v>
      </c>
      <c r="B227" s="178" t="s">
        <v>749</v>
      </c>
      <c r="C227" s="184" t="s">
        <v>759</v>
      </c>
      <c r="D227" s="185" t="s">
        <v>482</v>
      </c>
      <c r="E227" s="186">
        <v>14160</v>
      </c>
      <c r="F227" s="188" t="s">
        <v>753</v>
      </c>
    </row>
    <row r="228" spans="1:6" ht="24">
      <c r="A228" s="178" t="s">
        <v>253</v>
      </c>
      <c r="B228" s="178" t="s">
        <v>749</v>
      </c>
      <c r="C228" s="179" t="s">
        <v>760</v>
      </c>
      <c r="D228" s="180" t="s">
        <v>482</v>
      </c>
      <c r="E228" s="181">
        <v>1121</v>
      </c>
      <c r="F228" s="182" t="s">
        <v>751</v>
      </c>
    </row>
    <row r="229" spans="1:6" ht="24">
      <c r="A229" s="183" t="s">
        <v>253</v>
      </c>
      <c r="B229" s="178" t="s">
        <v>749</v>
      </c>
      <c r="C229" s="184" t="s">
        <v>761</v>
      </c>
      <c r="D229" s="185" t="s">
        <v>482</v>
      </c>
      <c r="E229" s="186">
        <v>450</v>
      </c>
      <c r="F229" s="188" t="s">
        <v>753</v>
      </c>
    </row>
    <row r="230" spans="1:6" ht="24">
      <c r="A230" s="178" t="s">
        <v>253</v>
      </c>
      <c r="B230" s="178" t="s">
        <v>749</v>
      </c>
      <c r="C230" s="179" t="s">
        <v>762</v>
      </c>
      <c r="D230" s="180" t="s">
        <v>482</v>
      </c>
      <c r="E230" s="181">
        <v>5900</v>
      </c>
      <c r="F230" s="182" t="s">
        <v>751</v>
      </c>
    </row>
    <row r="231" spans="1:6" ht="24">
      <c r="A231" s="183" t="s">
        <v>253</v>
      </c>
      <c r="B231" s="178" t="s">
        <v>749</v>
      </c>
      <c r="C231" s="184" t="s">
        <v>763</v>
      </c>
      <c r="D231" s="185" t="s">
        <v>482</v>
      </c>
      <c r="E231" s="186">
        <v>14160</v>
      </c>
      <c r="F231" s="188" t="s">
        <v>753</v>
      </c>
    </row>
    <row r="232" spans="1:6" ht="12.75">
      <c r="A232" s="178" t="s">
        <v>253</v>
      </c>
      <c r="B232" s="178" t="s">
        <v>749</v>
      </c>
      <c r="C232" s="179" t="s">
        <v>764</v>
      </c>
      <c r="D232" s="180" t="s">
        <v>482</v>
      </c>
      <c r="E232" s="181">
        <v>18880</v>
      </c>
      <c r="F232" s="191" t="s">
        <v>751</v>
      </c>
    </row>
    <row r="233" spans="1:6" ht="24">
      <c r="A233" s="178" t="s">
        <v>253</v>
      </c>
      <c r="B233" s="178" t="s">
        <v>749</v>
      </c>
      <c r="C233" s="179" t="s">
        <v>765</v>
      </c>
      <c r="D233" s="180" t="s">
        <v>482</v>
      </c>
      <c r="E233" s="181">
        <v>4130</v>
      </c>
      <c r="F233" s="191" t="s">
        <v>751</v>
      </c>
    </row>
    <row r="234" spans="1:6" ht="12.75">
      <c r="A234" s="178" t="s">
        <v>253</v>
      </c>
      <c r="B234" s="178" t="s">
        <v>749</v>
      </c>
      <c r="C234" s="179" t="s">
        <v>766</v>
      </c>
      <c r="D234" s="180" t="s">
        <v>482</v>
      </c>
      <c r="E234" s="181">
        <v>2950</v>
      </c>
      <c r="F234" s="191" t="s">
        <v>751</v>
      </c>
    </row>
    <row r="235" spans="1:6" ht="24">
      <c r="A235" s="183" t="s">
        <v>253</v>
      </c>
      <c r="B235" s="178" t="s">
        <v>749</v>
      </c>
      <c r="C235" s="184" t="s">
        <v>767</v>
      </c>
      <c r="D235" s="185" t="s">
        <v>482</v>
      </c>
      <c r="E235" s="186">
        <v>7949.66</v>
      </c>
      <c r="F235" s="188" t="s">
        <v>753</v>
      </c>
    </row>
    <row r="236" spans="1:6" ht="12.75">
      <c r="A236" s="183" t="s">
        <v>253</v>
      </c>
      <c r="B236" s="178" t="s">
        <v>749</v>
      </c>
      <c r="C236" s="184" t="s">
        <v>768</v>
      </c>
      <c r="D236" s="185" t="s">
        <v>482</v>
      </c>
      <c r="E236" s="186">
        <v>1303.9</v>
      </c>
      <c r="F236" s="188" t="s">
        <v>753</v>
      </c>
    </row>
    <row r="237" spans="1:6" ht="24">
      <c r="A237" s="183" t="s">
        <v>253</v>
      </c>
      <c r="B237" s="178" t="s">
        <v>749</v>
      </c>
      <c r="C237" s="184" t="s">
        <v>769</v>
      </c>
      <c r="D237" s="185" t="s">
        <v>482</v>
      </c>
      <c r="E237" s="186">
        <v>7949.66</v>
      </c>
      <c r="F237" s="188" t="s">
        <v>753</v>
      </c>
    </row>
    <row r="238" spans="1:6" ht="24">
      <c r="A238" s="183" t="s">
        <v>253</v>
      </c>
      <c r="B238" s="178" t="s">
        <v>749</v>
      </c>
      <c r="C238" s="184" t="s">
        <v>770</v>
      </c>
      <c r="D238" s="185" t="s">
        <v>482</v>
      </c>
      <c r="E238" s="186">
        <v>9912</v>
      </c>
      <c r="F238" s="188" t="s">
        <v>753</v>
      </c>
    </row>
    <row r="239" spans="1:6" ht="19.5" customHeight="1">
      <c r="A239" s="178" t="s">
        <v>253</v>
      </c>
      <c r="B239" s="178" t="s">
        <v>749</v>
      </c>
      <c r="C239" s="192" t="s">
        <v>771</v>
      </c>
      <c r="D239" s="189" t="s">
        <v>482</v>
      </c>
      <c r="E239" s="190">
        <v>14004.83</v>
      </c>
      <c r="F239" s="191" t="s">
        <v>751</v>
      </c>
    </row>
    <row r="240" spans="1:6" ht="20.25" customHeight="1">
      <c r="A240" s="178" t="s">
        <v>253</v>
      </c>
      <c r="B240" s="178" t="s">
        <v>749</v>
      </c>
      <c r="C240" s="179" t="s">
        <v>772</v>
      </c>
      <c r="D240" s="180" t="s">
        <v>482</v>
      </c>
      <c r="E240" s="181">
        <v>12019.008</v>
      </c>
      <c r="F240" s="191" t="s">
        <v>751</v>
      </c>
    </row>
    <row r="241" spans="1:6" ht="24">
      <c r="A241" s="178" t="s">
        <v>253</v>
      </c>
      <c r="B241" s="178" t="s">
        <v>749</v>
      </c>
      <c r="C241" s="179" t="s">
        <v>773</v>
      </c>
      <c r="D241" s="189" t="s">
        <v>482</v>
      </c>
      <c r="E241" s="190">
        <v>4378.98</v>
      </c>
      <c r="F241" s="191" t="s">
        <v>753</v>
      </c>
    </row>
    <row r="242" spans="1:6" ht="24">
      <c r="A242" s="178" t="s">
        <v>253</v>
      </c>
      <c r="B242" s="178" t="s">
        <v>749</v>
      </c>
      <c r="C242" s="179" t="s">
        <v>774</v>
      </c>
      <c r="D242" s="180" t="s">
        <v>482</v>
      </c>
      <c r="E242" s="181">
        <v>3482.18</v>
      </c>
      <c r="F242" s="182" t="s">
        <v>751</v>
      </c>
    </row>
    <row r="243" spans="1:6" ht="24">
      <c r="A243" s="178" t="s">
        <v>253</v>
      </c>
      <c r="B243" s="178" t="s">
        <v>749</v>
      </c>
      <c r="C243" s="179" t="s">
        <v>775</v>
      </c>
      <c r="D243" s="180" t="s">
        <v>482</v>
      </c>
      <c r="E243" s="181">
        <v>6755.736</v>
      </c>
      <c r="F243" s="191" t="s">
        <v>751</v>
      </c>
    </row>
    <row r="244" spans="1:6" ht="12.75" customHeight="1">
      <c r="A244" s="193" t="s">
        <v>145</v>
      </c>
      <c r="B244" s="193" t="s">
        <v>776</v>
      </c>
      <c r="C244" s="194" t="s">
        <v>777</v>
      </c>
      <c r="D244" s="195" t="s">
        <v>482</v>
      </c>
      <c r="E244" s="196"/>
      <c r="F244" s="197" t="s">
        <v>778</v>
      </c>
    </row>
    <row r="245" spans="1:6" ht="24">
      <c r="A245" s="198" t="s">
        <v>275</v>
      </c>
      <c r="B245" s="198" t="s">
        <v>779</v>
      </c>
      <c r="C245" s="199" t="s">
        <v>780</v>
      </c>
      <c r="D245" s="200" t="s">
        <v>482</v>
      </c>
      <c r="E245" s="201">
        <v>36028.94</v>
      </c>
      <c r="F245" s="202" t="s">
        <v>781</v>
      </c>
    </row>
    <row r="246" spans="1:6" ht="12.75">
      <c r="A246" s="198" t="s">
        <v>275</v>
      </c>
      <c r="B246" s="198" t="s">
        <v>779</v>
      </c>
      <c r="C246" s="199" t="s">
        <v>782</v>
      </c>
      <c r="D246" s="200" t="s">
        <v>482</v>
      </c>
      <c r="E246" s="201">
        <v>30591.5</v>
      </c>
      <c r="F246" s="202" t="s">
        <v>781</v>
      </c>
    </row>
    <row r="247" spans="1:6" ht="12.75">
      <c r="A247" s="198" t="s">
        <v>275</v>
      </c>
      <c r="B247" s="198" t="s">
        <v>779</v>
      </c>
      <c r="C247" s="199" t="s">
        <v>783</v>
      </c>
      <c r="D247" s="200" t="s">
        <v>482</v>
      </c>
      <c r="E247" s="201">
        <v>626.58</v>
      </c>
      <c r="F247" s="202" t="s">
        <v>781</v>
      </c>
    </row>
    <row r="248" spans="1:6" ht="24">
      <c r="A248" s="198" t="s">
        <v>275</v>
      </c>
      <c r="B248" s="198" t="s">
        <v>779</v>
      </c>
      <c r="C248" s="199" t="s">
        <v>784</v>
      </c>
      <c r="D248" s="200" t="s">
        <v>482</v>
      </c>
      <c r="E248" s="201">
        <v>62031.42</v>
      </c>
      <c r="F248" s="202" t="s">
        <v>781</v>
      </c>
    </row>
    <row r="249" spans="1:6" ht="12.75">
      <c r="A249" s="98" t="s">
        <v>128</v>
      </c>
      <c r="B249" s="98" t="s">
        <v>785</v>
      </c>
      <c r="C249" s="99" t="s">
        <v>786</v>
      </c>
      <c r="D249" s="100" t="s">
        <v>482</v>
      </c>
      <c r="E249" s="101">
        <v>60</v>
      </c>
      <c r="F249" s="138" t="s">
        <v>787</v>
      </c>
    </row>
    <row r="250" spans="1:6" ht="12.75">
      <c r="A250" s="203" t="s">
        <v>788</v>
      </c>
      <c r="B250" s="203" t="s">
        <v>789</v>
      </c>
      <c r="C250" s="204" t="s">
        <v>790</v>
      </c>
      <c r="D250" s="205" t="s">
        <v>482</v>
      </c>
      <c r="E250" s="206">
        <v>487.34</v>
      </c>
      <c r="F250" s="207" t="s">
        <v>791</v>
      </c>
    </row>
    <row r="251" spans="1:6" ht="12.75">
      <c r="A251" s="203" t="s">
        <v>788</v>
      </c>
      <c r="B251" s="203" t="s">
        <v>789</v>
      </c>
      <c r="C251" s="204" t="s">
        <v>792</v>
      </c>
      <c r="D251" s="205" t="s">
        <v>482</v>
      </c>
      <c r="E251" s="206">
        <v>88.5</v>
      </c>
      <c r="F251" s="207" t="s">
        <v>791</v>
      </c>
    </row>
    <row r="252" spans="1:6" ht="12.75">
      <c r="A252" s="208" t="s">
        <v>192</v>
      </c>
      <c r="B252" s="208" t="s">
        <v>793</v>
      </c>
      <c r="C252" s="209" t="s">
        <v>794</v>
      </c>
      <c r="D252" s="210" t="s">
        <v>482</v>
      </c>
      <c r="E252" s="211">
        <v>177</v>
      </c>
      <c r="F252" s="212" t="s">
        <v>795</v>
      </c>
    </row>
    <row r="253" spans="1:6" ht="36">
      <c r="A253" s="208" t="s">
        <v>192</v>
      </c>
      <c r="B253" s="208" t="s">
        <v>793</v>
      </c>
      <c r="C253" s="209" t="s">
        <v>796</v>
      </c>
      <c r="D253" s="210" t="s">
        <v>482</v>
      </c>
      <c r="E253" s="211">
        <v>5959</v>
      </c>
      <c r="F253" s="212" t="s">
        <v>795</v>
      </c>
    </row>
    <row r="254" spans="1:6" ht="12.75">
      <c r="A254" s="98" t="s">
        <v>206</v>
      </c>
      <c r="B254" s="98" t="s">
        <v>797</v>
      </c>
      <c r="C254" s="99" t="s">
        <v>798</v>
      </c>
      <c r="D254" s="100" t="s">
        <v>799</v>
      </c>
      <c r="E254" s="101">
        <v>18.88</v>
      </c>
      <c r="F254" s="102" t="s">
        <v>800</v>
      </c>
    </row>
    <row r="255" spans="1:6" ht="12.75">
      <c r="A255" s="98" t="s">
        <v>213</v>
      </c>
      <c r="B255" s="98" t="s">
        <v>801</v>
      </c>
      <c r="C255" s="99" t="s">
        <v>802</v>
      </c>
      <c r="D255" s="100" t="s">
        <v>482</v>
      </c>
      <c r="E255" s="101">
        <v>4124.1</v>
      </c>
      <c r="F255" s="102" t="s">
        <v>803</v>
      </c>
    </row>
    <row r="256" spans="1:6" ht="19.5" customHeight="1">
      <c r="A256" s="98" t="s">
        <v>213</v>
      </c>
      <c r="B256" s="98" t="s">
        <v>801</v>
      </c>
      <c r="C256" s="99" t="s">
        <v>804</v>
      </c>
      <c r="D256" s="100" t="s">
        <v>482</v>
      </c>
      <c r="E256" s="101">
        <v>4737.7</v>
      </c>
      <c r="F256" s="102" t="s">
        <v>803</v>
      </c>
    </row>
    <row r="257" spans="1:6" ht="12.75">
      <c r="A257" s="98" t="s">
        <v>213</v>
      </c>
      <c r="B257" s="98" t="s">
        <v>801</v>
      </c>
      <c r="C257" s="99" t="s">
        <v>805</v>
      </c>
      <c r="D257" s="100" t="s">
        <v>482</v>
      </c>
      <c r="E257" s="101">
        <v>1239</v>
      </c>
      <c r="F257" s="102" t="s">
        <v>803</v>
      </c>
    </row>
    <row r="258" spans="1:6" ht="24">
      <c r="A258" s="208" t="s">
        <v>379</v>
      </c>
      <c r="B258" s="208" t="s">
        <v>806</v>
      </c>
      <c r="C258" s="209" t="s">
        <v>807</v>
      </c>
      <c r="D258" s="210" t="s">
        <v>482</v>
      </c>
      <c r="E258" s="211">
        <v>711.54</v>
      </c>
      <c r="F258" s="212" t="s">
        <v>795</v>
      </c>
    </row>
    <row r="259" spans="1:6" ht="23.25" customHeight="1">
      <c r="A259" s="208" t="s">
        <v>379</v>
      </c>
      <c r="B259" s="208" t="s">
        <v>806</v>
      </c>
      <c r="C259" s="209" t="s">
        <v>808</v>
      </c>
      <c r="D259" s="210" t="s">
        <v>482</v>
      </c>
      <c r="E259" s="211">
        <v>30.68</v>
      </c>
      <c r="F259" s="212" t="s">
        <v>795</v>
      </c>
    </row>
    <row r="260" spans="1:6" ht="17.25" customHeight="1">
      <c r="A260" s="208" t="s">
        <v>379</v>
      </c>
      <c r="B260" s="208" t="s">
        <v>806</v>
      </c>
      <c r="C260" s="209" t="s">
        <v>809</v>
      </c>
      <c r="D260" s="210" t="s">
        <v>482</v>
      </c>
      <c r="E260" s="211">
        <v>93.22</v>
      </c>
      <c r="F260" s="212" t="s">
        <v>810</v>
      </c>
    </row>
    <row r="261" spans="1:6" ht="15" customHeight="1">
      <c r="A261" s="208" t="s">
        <v>379</v>
      </c>
      <c r="B261" s="208" t="s">
        <v>806</v>
      </c>
      <c r="C261" s="209" t="s">
        <v>811</v>
      </c>
      <c r="D261" s="210" t="s">
        <v>482</v>
      </c>
      <c r="E261" s="211">
        <v>140.125</v>
      </c>
      <c r="F261" s="212" t="s">
        <v>810</v>
      </c>
    </row>
    <row r="262" spans="1:6" ht="12.75">
      <c r="A262" s="208" t="s">
        <v>379</v>
      </c>
      <c r="B262" s="208" t="s">
        <v>806</v>
      </c>
      <c r="C262" s="209" t="s">
        <v>812</v>
      </c>
      <c r="D262" s="210" t="s">
        <v>482</v>
      </c>
      <c r="E262" s="211">
        <v>194.7</v>
      </c>
      <c r="F262" s="212" t="s">
        <v>810</v>
      </c>
    </row>
    <row r="263" spans="1:6" ht="12.75">
      <c r="A263" s="208" t="s">
        <v>379</v>
      </c>
      <c r="B263" s="208" t="s">
        <v>806</v>
      </c>
      <c r="C263" s="209" t="s">
        <v>813</v>
      </c>
      <c r="D263" s="210" t="s">
        <v>482</v>
      </c>
      <c r="E263" s="211">
        <v>334.825</v>
      </c>
      <c r="F263" s="212" t="s">
        <v>810</v>
      </c>
    </row>
    <row r="264" spans="1:6" ht="12.75">
      <c r="A264" s="208" t="s">
        <v>379</v>
      </c>
      <c r="B264" s="208" t="s">
        <v>806</v>
      </c>
      <c r="C264" s="209" t="s">
        <v>814</v>
      </c>
      <c r="D264" s="210" t="s">
        <v>482</v>
      </c>
      <c r="E264" s="211">
        <v>474.36</v>
      </c>
      <c r="F264" s="212" t="s">
        <v>810</v>
      </c>
    </row>
    <row r="265" spans="1:6" ht="12.75">
      <c r="A265" s="208" t="s">
        <v>379</v>
      </c>
      <c r="B265" s="208" t="s">
        <v>806</v>
      </c>
      <c r="C265" s="209" t="s">
        <v>815</v>
      </c>
      <c r="D265" s="210" t="s">
        <v>482</v>
      </c>
      <c r="E265" s="211">
        <v>548.7</v>
      </c>
      <c r="F265" s="212" t="s">
        <v>810</v>
      </c>
    </row>
    <row r="266" spans="1:6" ht="12.75">
      <c r="A266" s="208" t="s">
        <v>379</v>
      </c>
      <c r="B266" s="208" t="s">
        <v>806</v>
      </c>
      <c r="C266" s="209" t="s">
        <v>816</v>
      </c>
      <c r="D266" s="210" t="s">
        <v>482</v>
      </c>
      <c r="E266" s="211">
        <v>628.94</v>
      </c>
      <c r="F266" s="212" t="s">
        <v>810</v>
      </c>
    </row>
    <row r="267" spans="1:6" ht="12.75">
      <c r="A267" s="208" t="s">
        <v>379</v>
      </c>
      <c r="B267" s="208" t="s">
        <v>806</v>
      </c>
      <c r="C267" s="209" t="s">
        <v>817</v>
      </c>
      <c r="D267" s="210" t="s">
        <v>482</v>
      </c>
      <c r="E267" s="211">
        <v>401.2</v>
      </c>
      <c r="F267" s="212" t="s">
        <v>810</v>
      </c>
    </row>
    <row r="268" spans="1:6" ht="12.75">
      <c r="A268" s="208" t="s">
        <v>379</v>
      </c>
      <c r="B268" s="208" t="s">
        <v>806</v>
      </c>
      <c r="C268" s="209" t="s">
        <v>818</v>
      </c>
      <c r="D268" s="210" t="s">
        <v>482</v>
      </c>
      <c r="E268" s="211">
        <v>526.575</v>
      </c>
      <c r="F268" s="212" t="s">
        <v>810</v>
      </c>
    </row>
    <row r="269" spans="1:6" ht="12.75">
      <c r="A269" s="208" t="s">
        <v>379</v>
      </c>
      <c r="B269" s="208" t="s">
        <v>806</v>
      </c>
      <c r="C269" s="209" t="s">
        <v>819</v>
      </c>
      <c r="D269" s="210" t="s">
        <v>509</v>
      </c>
      <c r="E269" s="211">
        <v>175.82</v>
      </c>
      <c r="F269" s="212" t="s">
        <v>810</v>
      </c>
    </row>
    <row r="270" spans="1:6" ht="12.75">
      <c r="A270" s="208" t="s">
        <v>379</v>
      </c>
      <c r="B270" s="208" t="s">
        <v>806</v>
      </c>
      <c r="C270" s="209" t="s">
        <v>820</v>
      </c>
      <c r="D270" s="210" t="s">
        <v>509</v>
      </c>
      <c r="E270" s="211">
        <v>531</v>
      </c>
      <c r="F270" s="212" t="s">
        <v>810</v>
      </c>
    </row>
    <row r="271" spans="1:6" ht="12.75">
      <c r="A271" s="208" t="s">
        <v>379</v>
      </c>
      <c r="B271" s="208" t="s">
        <v>806</v>
      </c>
      <c r="C271" s="209" t="s">
        <v>821</v>
      </c>
      <c r="D271" s="210" t="s">
        <v>509</v>
      </c>
      <c r="E271" s="211">
        <v>233.64</v>
      </c>
      <c r="F271" s="212" t="s">
        <v>810</v>
      </c>
    </row>
    <row r="272" spans="1:6" ht="12.75">
      <c r="A272" s="208" t="s">
        <v>379</v>
      </c>
      <c r="B272" s="208" t="s">
        <v>806</v>
      </c>
      <c r="C272" s="209" t="s">
        <v>822</v>
      </c>
      <c r="D272" s="210" t="s">
        <v>509</v>
      </c>
      <c r="E272" s="211">
        <v>260.0011</v>
      </c>
      <c r="F272" s="212" t="s">
        <v>810</v>
      </c>
    </row>
    <row r="273" spans="1:6" ht="36">
      <c r="A273" s="208" t="s">
        <v>379</v>
      </c>
      <c r="B273" s="208" t="s">
        <v>806</v>
      </c>
      <c r="C273" s="209" t="s">
        <v>823</v>
      </c>
      <c r="D273" s="210" t="s">
        <v>482</v>
      </c>
      <c r="E273" s="211">
        <v>283.2</v>
      </c>
      <c r="F273" s="212" t="s">
        <v>795</v>
      </c>
    </row>
    <row r="274" spans="1:6" ht="12.75">
      <c r="A274" s="208" t="s">
        <v>379</v>
      </c>
      <c r="B274" s="208" t="s">
        <v>806</v>
      </c>
      <c r="C274" s="209" t="s">
        <v>824</v>
      </c>
      <c r="D274" s="210" t="s">
        <v>482</v>
      </c>
      <c r="E274" s="211">
        <v>132.75</v>
      </c>
      <c r="F274" s="212" t="s">
        <v>810</v>
      </c>
    </row>
    <row r="275" spans="1:6" ht="12.75">
      <c r="A275" s="208" t="s">
        <v>379</v>
      </c>
      <c r="B275" s="208" t="s">
        <v>806</v>
      </c>
      <c r="C275" s="209" t="s">
        <v>825</v>
      </c>
      <c r="D275" s="210" t="s">
        <v>482</v>
      </c>
      <c r="E275" s="211">
        <v>368.75</v>
      </c>
      <c r="F275" s="212" t="s">
        <v>810</v>
      </c>
    </row>
    <row r="276" spans="1:6" ht="12.75">
      <c r="A276" s="208" t="s">
        <v>379</v>
      </c>
      <c r="B276" s="208" t="s">
        <v>806</v>
      </c>
      <c r="C276" s="209" t="s">
        <v>826</v>
      </c>
      <c r="D276" s="210" t="s">
        <v>482</v>
      </c>
      <c r="E276" s="211">
        <v>5546</v>
      </c>
      <c r="F276" s="212" t="s">
        <v>795</v>
      </c>
    </row>
    <row r="277" spans="1:6" ht="24">
      <c r="A277" s="208" t="s">
        <v>379</v>
      </c>
      <c r="B277" s="208" t="s">
        <v>806</v>
      </c>
      <c r="C277" s="209" t="s">
        <v>827</v>
      </c>
      <c r="D277" s="210" t="s">
        <v>482</v>
      </c>
      <c r="E277" s="211">
        <v>1215.4</v>
      </c>
      <c r="F277" s="212" t="s">
        <v>795</v>
      </c>
    </row>
    <row r="278" spans="1:6" ht="12.75">
      <c r="A278" s="208" t="s">
        <v>379</v>
      </c>
      <c r="B278" s="208" t="s">
        <v>806</v>
      </c>
      <c r="C278" s="209" t="s">
        <v>828</v>
      </c>
      <c r="D278" s="210" t="s">
        <v>829</v>
      </c>
      <c r="E278" s="211">
        <v>139.24</v>
      </c>
      <c r="F278" s="212" t="s">
        <v>830</v>
      </c>
    </row>
    <row r="279" spans="1:6" ht="12.75">
      <c r="A279" s="208" t="s">
        <v>379</v>
      </c>
      <c r="B279" s="208" t="s">
        <v>806</v>
      </c>
      <c r="C279" s="209" t="s">
        <v>831</v>
      </c>
      <c r="D279" s="210" t="s">
        <v>829</v>
      </c>
      <c r="E279" s="211">
        <v>194.7</v>
      </c>
      <c r="F279" s="212" t="s">
        <v>830</v>
      </c>
    </row>
    <row r="280" spans="1:6" ht="24">
      <c r="A280" s="208" t="s">
        <v>379</v>
      </c>
      <c r="B280" s="208" t="s">
        <v>806</v>
      </c>
      <c r="C280" s="209" t="s">
        <v>832</v>
      </c>
      <c r="D280" s="210" t="s">
        <v>482</v>
      </c>
      <c r="E280" s="211">
        <v>12.803</v>
      </c>
      <c r="F280" s="212" t="s">
        <v>810</v>
      </c>
    </row>
    <row r="281" spans="1:6" ht="12.75">
      <c r="A281" s="208" t="s">
        <v>379</v>
      </c>
      <c r="B281" s="208" t="s">
        <v>806</v>
      </c>
      <c r="C281" s="209" t="s">
        <v>833</v>
      </c>
      <c r="D281" s="210" t="s">
        <v>482</v>
      </c>
      <c r="E281" s="211">
        <v>663.75</v>
      </c>
      <c r="F281" s="212" t="s">
        <v>810</v>
      </c>
    </row>
    <row r="282" spans="1:6" ht="12.75">
      <c r="A282" s="208" t="s">
        <v>379</v>
      </c>
      <c r="B282" s="208" t="s">
        <v>806</v>
      </c>
      <c r="C282" s="209" t="s">
        <v>834</v>
      </c>
      <c r="D282" s="210" t="s">
        <v>482</v>
      </c>
      <c r="E282" s="211">
        <v>6149.9943</v>
      </c>
      <c r="F282" s="212" t="s">
        <v>795</v>
      </c>
    </row>
    <row r="283" spans="1:6" ht="12.75">
      <c r="A283" s="98" t="s">
        <v>212</v>
      </c>
      <c r="B283" s="98" t="s">
        <v>835</v>
      </c>
      <c r="C283" s="99" t="s">
        <v>836</v>
      </c>
      <c r="D283" s="100" t="s">
        <v>482</v>
      </c>
      <c r="E283" s="101">
        <v>6490</v>
      </c>
      <c r="F283" s="138" t="s">
        <v>837</v>
      </c>
    </row>
    <row r="284" spans="1:6" ht="12.75">
      <c r="A284" s="98" t="s">
        <v>212</v>
      </c>
      <c r="B284" s="98" t="s">
        <v>835</v>
      </c>
      <c r="C284" s="99" t="s">
        <v>838</v>
      </c>
      <c r="D284" s="100" t="s">
        <v>482</v>
      </c>
      <c r="E284" s="101">
        <v>6490</v>
      </c>
      <c r="F284" s="138" t="s">
        <v>837</v>
      </c>
    </row>
    <row r="285" spans="1:6" ht="12.75">
      <c r="A285" s="98" t="s">
        <v>212</v>
      </c>
      <c r="B285" s="98" t="s">
        <v>835</v>
      </c>
      <c r="C285" s="99" t="s">
        <v>839</v>
      </c>
      <c r="D285" s="100" t="s">
        <v>482</v>
      </c>
      <c r="E285" s="101">
        <v>6490</v>
      </c>
      <c r="F285" s="138" t="s">
        <v>837</v>
      </c>
    </row>
    <row r="286" spans="1:6" ht="13.5" customHeight="1">
      <c r="A286" s="98" t="s">
        <v>212</v>
      </c>
      <c r="B286" s="98" t="s">
        <v>835</v>
      </c>
      <c r="C286" s="99" t="s">
        <v>840</v>
      </c>
      <c r="D286" s="100" t="s">
        <v>482</v>
      </c>
      <c r="E286" s="101">
        <v>6490</v>
      </c>
      <c r="F286" s="138" t="s">
        <v>837</v>
      </c>
    </row>
    <row r="287" spans="1:6" ht="15" customHeight="1">
      <c r="A287" s="98" t="s">
        <v>212</v>
      </c>
      <c r="B287" s="98" t="s">
        <v>835</v>
      </c>
      <c r="C287" s="99" t="s">
        <v>841</v>
      </c>
      <c r="D287" s="100" t="s">
        <v>482</v>
      </c>
      <c r="E287" s="101">
        <v>6490</v>
      </c>
      <c r="F287" s="138" t="s">
        <v>837</v>
      </c>
    </row>
    <row r="288" spans="1:6" ht="21.75" customHeight="1">
      <c r="A288" s="213" t="s">
        <v>247</v>
      </c>
      <c r="B288" s="213" t="s">
        <v>842</v>
      </c>
      <c r="C288" s="214" t="s">
        <v>843</v>
      </c>
      <c r="D288" s="215" t="s">
        <v>482</v>
      </c>
      <c r="E288" s="216">
        <v>2205.7733</v>
      </c>
      <c r="F288" s="217" t="s">
        <v>844</v>
      </c>
    </row>
    <row r="289" spans="1:6" ht="15.75" customHeight="1">
      <c r="A289" s="213" t="s">
        <v>247</v>
      </c>
      <c r="B289" s="213" t="s">
        <v>842</v>
      </c>
      <c r="C289" s="214" t="s">
        <v>845</v>
      </c>
      <c r="D289" s="215" t="s">
        <v>482</v>
      </c>
      <c r="E289" s="216">
        <v>501.5</v>
      </c>
      <c r="F289" s="217" t="s">
        <v>844</v>
      </c>
    </row>
    <row r="290" spans="1:6" ht="12.75">
      <c r="A290" s="213" t="s">
        <v>247</v>
      </c>
      <c r="B290" s="213" t="s">
        <v>842</v>
      </c>
      <c r="C290" s="214" t="s">
        <v>846</v>
      </c>
      <c r="D290" s="215" t="s">
        <v>482</v>
      </c>
      <c r="E290" s="216">
        <v>442.5</v>
      </c>
      <c r="F290" s="217" t="s">
        <v>844</v>
      </c>
    </row>
    <row r="291" spans="1:6" ht="13.5" customHeight="1">
      <c r="A291" s="213" t="s">
        <v>247</v>
      </c>
      <c r="B291" s="213" t="s">
        <v>842</v>
      </c>
      <c r="C291" s="214" t="s">
        <v>847</v>
      </c>
      <c r="D291" s="215" t="s">
        <v>482</v>
      </c>
      <c r="E291" s="216">
        <v>531</v>
      </c>
      <c r="F291" s="217" t="s">
        <v>844</v>
      </c>
    </row>
    <row r="292" spans="1:6" ht="12.75">
      <c r="A292" s="213" t="s">
        <v>247</v>
      </c>
      <c r="B292" s="213" t="s">
        <v>842</v>
      </c>
      <c r="C292" s="214" t="s">
        <v>848</v>
      </c>
      <c r="D292" s="215" t="s">
        <v>482</v>
      </c>
      <c r="E292" s="216">
        <v>796.5</v>
      </c>
      <c r="F292" s="217" t="s">
        <v>844</v>
      </c>
    </row>
    <row r="293" spans="1:6" ht="17.25" customHeight="1">
      <c r="A293" s="213" t="s">
        <v>247</v>
      </c>
      <c r="B293" s="213" t="s">
        <v>842</v>
      </c>
      <c r="C293" s="214" t="s">
        <v>849</v>
      </c>
      <c r="D293" s="215" t="s">
        <v>482</v>
      </c>
      <c r="E293" s="216">
        <v>5640.4</v>
      </c>
      <c r="F293" s="217" t="s">
        <v>844</v>
      </c>
    </row>
    <row r="294" spans="1:6" ht="30.75" customHeight="1">
      <c r="A294" s="213" t="s">
        <v>247</v>
      </c>
      <c r="B294" s="213" t="s">
        <v>842</v>
      </c>
      <c r="C294" s="214" t="s">
        <v>850</v>
      </c>
      <c r="D294" s="215" t="s">
        <v>482</v>
      </c>
      <c r="E294" s="216">
        <v>5640.4</v>
      </c>
      <c r="F294" s="217" t="s">
        <v>844</v>
      </c>
    </row>
    <row r="295" spans="1:6" ht="24">
      <c r="A295" s="213" t="s">
        <v>247</v>
      </c>
      <c r="B295" s="213" t="s">
        <v>842</v>
      </c>
      <c r="C295" s="214" t="s">
        <v>851</v>
      </c>
      <c r="D295" s="215" t="s">
        <v>482</v>
      </c>
      <c r="E295" s="216">
        <v>5640.4</v>
      </c>
      <c r="F295" s="217" t="s">
        <v>844</v>
      </c>
    </row>
    <row r="296" spans="1:6" ht="29.25" customHeight="1">
      <c r="A296" s="213" t="s">
        <v>247</v>
      </c>
      <c r="B296" s="213" t="s">
        <v>842</v>
      </c>
      <c r="C296" s="214" t="s">
        <v>852</v>
      </c>
      <c r="D296" s="215" t="s">
        <v>482</v>
      </c>
      <c r="E296" s="216">
        <v>4366</v>
      </c>
      <c r="F296" s="217" t="s">
        <v>844</v>
      </c>
    </row>
    <row r="297" spans="1:6" ht="28.5" customHeight="1">
      <c r="A297" s="213" t="s">
        <v>247</v>
      </c>
      <c r="B297" s="213" t="s">
        <v>842</v>
      </c>
      <c r="C297" s="214" t="s">
        <v>853</v>
      </c>
      <c r="D297" s="215" t="s">
        <v>482</v>
      </c>
      <c r="E297" s="216">
        <v>15611.4</v>
      </c>
      <c r="F297" s="217" t="s">
        <v>844</v>
      </c>
    </row>
    <row r="298" spans="1:6" ht="28.5" customHeight="1">
      <c r="A298" s="213" t="s">
        <v>247</v>
      </c>
      <c r="B298" s="213" t="s">
        <v>842</v>
      </c>
      <c r="C298" s="214" t="s">
        <v>854</v>
      </c>
      <c r="D298" s="215" t="s">
        <v>482</v>
      </c>
      <c r="E298" s="216">
        <v>179.15</v>
      </c>
      <c r="F298" s="217" t="s">
        <v>844</v>
      </c>
    </row>
    <row r="299" spans="1:6" ht="22.5" customHeight="1">
      <c r="A299" s="213" t="s">
        <v>247</v>
      </c>
      <c r="B299" s="213" t="s">
        <v>842</v>
      </c>
      <c r="C299" s="214" t="s">
        <v>855</v>
      </c>
      <c r="D299" s="215" t="s">
        <v>482</v>
      </c>
      <c r="E299" s="216">
        <v>194.7</v>
      </c>
      <c r="F299" s="217" t="s">
        <v>844</v>
      </c>
    </row>
    <row r="300" spans="1:6" ht="12.75">
      <c r="A300" s="213" t="s">
        <v>247</v>
      </c>
      <c r="B300" s="213" t="s">
        <v>842</v>
      </c>
      <c r="C300" s="214" t="s">
        <v>856</v>
      </c>
      <c r="D300" s="215" t="s">
        <v>482</v>
      </c>
      <c r="E300" s="216">
        <v>672.6</v>
      </c>
      <c r="F300" s="217" t="s">
        <v>844</v>
      </c>
    </row>
    <row r="301" spans="1:6" ht="12.75">
      <c r="A301" s="213" t="s">
        <v>247</v>
      </c>
      <c r="B301" s="213" t="s">
        <v>842</v>
      </c>
      <c r="C301" s="214" t="s">
        <v>857</v>
      </c>
      <c r="D301" s="215" t="s">
        <v>482</v>
      </c>
      <c r="E301" s="216">
        <v>20650</v>
      </c>
      <c r="F301" s="217" t="s">
        <v>844</v>
      </c>
    </row>
    <row r="302" spans="1:6" ht="12.75">
      <c r="A302" s="213" t="s">
        <v>247</v>
      </c>
      <c r="B302" s="213" t="s">
        <v>842</v>
      </c>
      <c r="C302" s="214" t="s">
        <v>858</v>
      </c>
      <c r="D302" s="215" t="s">
        <v>482</v>
      </c>
      <c r="E302" s="216">
        <v>4661</v>
      </c>
      <c r="F302" s="217" t="s">
        <v>844</v>
      </c>
    </row>
    <row r="303" spans="1:6" ht="12.75">
      <c r="A303" s="213" t="s">
        <v>247</v>
      </c>
      <c r="B303" s="213" t="s">
        <v>842</v>
      </c>
      <c r="C303" s="214" t="s">
        <v>859</v>
      </c>
      <c r="D303" s="215" t="s">
        <v>482</v>
      </c>
      <c r="E303" s="216">
        <v>525.1</v>
      </c>
      <c r="F303" s="217" t="s">
        <v>844</v>
      </c>
    </row>
    <row r="304" spans="1:6" ht="12.75">
      <c r="A304" s="213" t="s">
        <v>247</v>
      </c>
      <c r="B304" s="213" t="s">
        <v>842</v>
      </c>
      <c r="C304" s="214" t="s">
        <v>860</v>
      </c>
      <c r="D304" s="215" t="s">
        <v>482</v>
      </c>
      <c r="E304" s="216">
        <v>6384.19</v>
      </c>
      <c r="F304" s="217" t="s">
        <v>844</v>
      </c>
    </row>
    <row r="305" spans="1:6" ht="21" customHeight="1">
      <c r="A305" s="213" t="s">
        <v>247</v>
      </c>
      <c r="B305" s="213" t="s">
        <v>842</v>
      </c>
      <c r="C305" s="214" t="s">
        <v>861</v>
      </c>
      <c r="D305" s="215" t="s">
        <v>482</v>
      </c>
      <c r="E305" s="216">
        <v>899.0433</v>
      </c>
      <c r="F305" s="217" t="s">
        <v>844</v>
      </c>
    </row>
    <row r="306" spans="1:6" ht="29.25" customHeight="1">
      <c r="A306" s="213" t="s">
        <v>247</v>
      </c>
      <c r="B306" s="213" t="s">
        <v>842</v>
      </c>
      <c r="C306" s="214" t="s">
        <v>862</v>
      </c>
      <c r="D306" s="215" t="s">
        <v>482</v>
      </c>
      <c r="E306" s="216">
        <v>348.1</v>
      </c>
      <c r="F306" s="217" t="s">
        <v>844</v>
      </c>
    </row>
    <row r="307" spans="1:6" ht="28.5" customHeight="1">
      <c r="A307" s="213" t="s">
        <v>247</v>
      </c>
      <c r="B307" s="213" t="s">
        <v>842</v>
      </c>
      <c r="C307" s="214" t="s">
        <v>863</v>
      </c>
      <c r="D307" s="215" t="s">
        <v>482</v>
      </c>
      <c r="E307" s="216">
        <v>147.5</v>
      </c>
      <c r="F307" s="217" t="s">
        <v>844</v>
      </c>
    </row>
    <row r="308" spans="1:6" ht="32.25" customHeight="1">
      <c r="A308" s="213" t="s">
        <v>247</v>
      </c>
      <c r="B308" s="213" t="s">
        <v>842</v>
      </c>
      <c r="C308" s="214" t="s">
        <v>864</v>
      </c>
      <c r="D308" s="215" t="s">
        <v>482</v>
      </c>
      <c r="E308" s="216">
        <v>11210</v>
      </c>
      <c r="F308" s="217" t="s">
        <v>844</v>
      </c>
    </row>
    <row r="309" spans="1:6" ht="24">
      <c r="A309" s="213" t="s">
        <v>247</v>
      </c>
      <c r="B309" s="213" t="s">
        <v>842</v>
      </c>
      <c r="C309" s="214" t="s">
        <v>865</v>
      </c>
      <c r="D309" s="215" t="s">
        <v>482</v>
      </c>
      <c r="E309" s="216">
        <v>1333.4</v>
      </c>
      <c r="F309" s="217" t="s">
        <v>844</v>
      </c>
    </row>
    <row r="310" spans="1:6" ht="12.75">
      <c r="A310" s="218" t="s">
        <v>196</v>
      </c>
      <c r="B310" s="218" t="s">
        <v>866</v>
      </c>
      <c r="C310" s="219" t="s">
        <v>867</v>
      </c>
      <c r="D310" s="220" t="s">
        <v>482</v>
      </c>
      <c r="E310" s="221">
        <v>939.75</v>
      </c>
      <c r="F310" s="222" t="s">
        <v>868</v>
      </c>
    </row>
    <row r="311" spans="1:6" ht="22.5" customHeight="1">
      <c r="A311" s="218" t="s">
        <v>196</v>
      </c>
      <c r="B311" s="218" t="s">
        <v>866</v>
      </c>
      <c r="C311" s="219" t="s">
        <v>869</v>
      </c>
      <c r="D311" s="220" t="s">
        <v>482</v>
      </c>
      <c r="E311" s="221">
        <v>590</v>
      </c>
      <c r="F311" s="222" t="s">
        <v>868</v>
      </c>
    </row>
    <row r="312" spans="1:6" ht="12.75">
      <c r="A312" s="218" t="s">
        <v>196</v>
      </c>
      <c r="B312" s="218" t="s">
        <v>866</v>
      </c>
      <c r="C312" s="219" t="s">
        <v>870</v>
      </c>
      <c r="D312" s="220" t="s">
        <v>482</v>
      </c>
      <c r="E312" s="221">
        <v>761.25</v>
      </c>
      <c r="F312" s="222" t="s">
        <v>868</v>
      </c>
    </row>
    <row r="313" spans="1:6" ht="12.75">
      <c r="A313" s="218" t="s">
        <v>196</v>
      </c>
      <c r="B313" s="218" t="s">
        <v>866</v>
      </c>
      <c r="C313" s="223" t="s">
        <v>870</v>
      </c>
      <c r="D313" s="224" t="s">
        <v>482</v>
      </c>
      <c r="E313" s="225">
        <v>761.25</v>
      </c>
      <c r="F313" s="226" t="s">
        <v>871</v>
      </c>
    </row>
    <row r="314" spans="1:6" ht="26.25" customHeight="1">
      <c r="A314" s="218" t="s">
        <v>196</v>
      </c>
      <c r="B314" s="218" t="s">
        <v>866</v>
      </c>
      <c r="C314" s="223" t="s">
        <v>872</v>
      </c>
      <c r="D314" s="224" t="s">
        <v>482</v>
      </c>
      <c r="E314" s="225">
        <v>309.75</v>
      </c>
      <c r="F314" s="226" t="s">
        <v>871</v>
      </c>
    </row>
    <row r="315" spans="1:6" ht="18" customHeight="1">
      <c r="A315" s="218" t="s">
        <v>196</v>
      </c>
      <c r="B315" s="218" t="s">
        <v>866</v>
      </c>
      <c r="C315" s="219" t="s">
        <v>873</v>
      </c>
      <c r="D315" s="220" t="s">
        <v>482</v>
      </c>
      <c r="E315" s="221">
        <v>270.48</v>
      </c>
      <c r="F315" s="226" t="s">
        <v>871</v>
      </c>
    </row>
    <row r="316" spans="1:6" ht="12.75">
      <c r="A316" s="218" t="s">
        <v>196</v>
      </c>
      <c r="B316" s="218" t="s">
        <v>866</v>
      </c>
      <c r="C316" s="219" t="s">
        <v>874</v>
      </c>
      <c r="D316" s="220" t="s">
        <v>482</v>
      </c>
      <c r="E316" s="221">
        <v>229.2153</v>
      </c>
      <c r="F316" s="222" t="s">
        <v>868</v>
      </c>
    </row>
    <row r="317" spans="1:6" ht="12.75">
      <c r="A317" s="218" t="s">
        <v>196</v>
      </c>
      <c r="B317" s="218" t="s">
        <v>866</v>
      </c>
      <c r="C317" s="219" t="s">
        <v>875</v>
      </c>
      <c r="D317" s="220" t="s">
        <v>482</v>
      </c>
      <c r="E317" s="221">
        <v>194.25</v>
      </c>
      <c r="F317" s="226" t="s">
        <v>871</v>
      </c>
    </row>
    <row r="318" spans="1:6" ht="12.75">
      <c r="A318" s="218" t="s">
        <v>196</v>
      </c>
      <c r="B318" s="218" t="s">
        <v>866</v>
      </c>
      <c r="C318" s="219" t="s">
        <v>876</v>
      </c>
      <c r="D318" s="220" t="s">
        <v>482</v>
      </c>
      <c r="E318" s="221">
        <v>414.75</v>
      </c>
      <c r="F318" s="222" t="s">
        <v>868</v>
      </c>
    </row>
    <row r="319" spans="1:6" ht="12.75">
      <c r="A319" s="218" t="s">
        <v>196</v>
      </c>
      <c r="B319" s="218" t="s">
        <v>866</v>
      </c>
      <c r="C319" s="219" t="s">
        <v>877</v>
      </c>
      <c r="D319" s="220" t="s">
        <v>482</v>
      </c>
      <c r="E319" s="221">
        <v>414.75</v>
      </c>
      <c r="F319" s="226" t="s">
        <v>871</v>
      </c>
    </row>
    <row r="320" spans="1:6" ht="12.75">
      <c r="A320" s="218" t="s">
        <v>196</v>
      </c>
      <c r="B320" s="218" t="s">
        <v>866</v>
      </c>
      <c r="C320" s="223" t="s">
        <v>878</v>
      </c>
      <c r="D320" s="224" t="s">
        <v>482</v>
      </c>
      <c r="E320" s="225">
        <v>3669.75</v>
      </c>
      <c r="F320" s="226" t="s">
        <v>871</v>
      </c>
    </row>
    <row r="321" spans="1:6" ht="12.75">
      <c r="A321" s="218" t="s">
        <v>196</v>
      </c>
      <c r="B321" s="218" t="s">
        <v>866</v>
      </c>
      <c r="C321" s="219" t="s">
        <v>879</v>
      </c>
      <c r="D321" s="220" t="s">
        <v>880</v>
      </c>
      <c r="E321" s="221">
        <v>866.25</v>
      </c>
      <c r="F321" s="226" t="s">
        <v>871</v>
      </c>
    </row>
    <row r="322" spans="1:6" ht="24">
      <c r="A322" s="218" t="s">
        <v>196</v>
      </c>
      <c r="B322" s="218" t="s">
        <v>866</v>
      </c>
      <c r="C322" s="219" t="s">
        <v>881</v>
      </c>
      <c r="D322" s="220" t="s">
        <v>482</v>
      </c>
      <c r="E322" s="221">
        <v>8096</v>
      </c>
      <c r="F322" s="226" t="s">
        <v>871</v>
      </c>
    </row>
    <row r="323" spans="1:6" ht="24">
      <c r="A323" s="218" t="s">
        <v>196</v>
      </c>
      <c r="B323" s="218" t="s">
        <v>866</v>
      </c>
      <c r="C323" s="219" t="s">
        <v>882</v>
      </c>
      <c r="D323" s="220" t="s">
        <v>482</v>
      </c>
      <c r="E323" s="221">
        <v>8000</v>
      </c>
      <c r="F323" s="226" t="s">
        <v>871</v>
      </c>
    </row>
    <row r="324" spans="1:6" ht="12.75">
      <c r="A324" s="218" t="s">
        <v>196</v>
      </c>
      <c r="B324" s="218" t="s">
        <v>866</v>
      </c>
      <c r="C324" s="223" t="s">
        <v>883</v>
      </c>
      <c r="D324" s="224" t="s">
        <v>482</v>
      </c>
      <c r="E324" s="225">
        <v>167.27</v>
      </c>
      <c r="F324" s="226" t="s">
        <v>871</v>
      </c>
    </row>
    <row r="325" spans="1:6" ht="30.75" customHeight="1">
      <c r="A325" s="218" t="s">
        <v>196</v>
      </c>
      <c r="B325" s="218" t="s">
        <v>866</v>
      </c>
      <c r="C325" s="219" t="s">
        <v>884</v>
      </c>
      <c r="D325" s="220" t="s">
        <v>482</v>
      </c>
      <c r="E325" s="221">
        <v>402.6767</v>
      </c>
      <c r="F325" s="222" t="s">
        <v>868</v>
      </c>
    </row>
    <row r="326" spans="1:6" ht="12.75">
      <c r="A326" s="218" t="s">
        <v>196</v>
      </c>
      <c r="B326" s="218" t="s">
        <v>866</v>
      </c>
      <c r="C326" s="219" t="s">
        <v>885</v>
      </c>
      <c r="D326" s="220" t="s">
        <v>482</v>
      </c>
      <c r="E326" s="221">
        <v>600.9153</v>
      </c>
      <c r="F326" s="222" t="s">
        <v>868</v>
      </c>
    </row>
    <row r="327" spans="1:6" ht="12.75">
      <c r="A327" s="218" t="s">
        <v>196</v>
      </c>
      <c r="B327" s="218" t="s">
        <v>866</v>
      </c>
      <c r="C327" s="219" t="s">
        <v>886</v>
      </c>
      <c r="D327" s="220" t="s">
        <v>880</v>
      </c>
      <c r="E327" s="221">
        <v>489.406</v>
      </c>
      <c r="F327" s="226" t="s">
        <v>871</v>
      </c>
    </row>
    <row r="328" spans="1:6" ht="24.75" customHeight="1">
      <c r="A328" s="218" t="s">
        <v>196</v>
      </c>
      <c r="B328" s="218" t="s">
        <v>866</v>
      </c>
      <c r="C328" s="219" t="s">
        <v>887</v>
      </c>
      <c r="D328" s="220" t="s">
        <v>482</v>
      </c>
      <c r="E328" s="221">
        <v>455.48</v>
      </c>
      <c r="F328" s="222" t="s">
        <v>868</v>
      </c>
    </row>
    <row r="329" spans="1:6" ht="24">
      <c r="A329" s="98" t="s">
        <v>215</v>
      </c>
      <c r="B329" s="98" t="s">
        <v>888</v>
      </c>
      <c r="C329" s="99" t="s">
        <v>889</v>
      </c>
      <c r="D329" s="100" t="s">
        <v>482</v>
      </c>
      <c r="E329" s="101">
        <v>6490</v>
      </c>
      <c r="F329" s="138" t="s">
        <v>890</v>
      </c>
    </row>
    <row r="330" spans="1:6" ht="24">
      <c r="A330" s="98" t="s">
        <v>891</v>
      </c>
      <c r="B330" s="98" t="s">
        <v>892</v>
      </c>
      <c r="C330" s="99" t="s">
        <v>893</v>
      </c>
      <c r="D330" s="100" t="s">
        <v>650</v>
      </c>
      <c r="E330" s="101">
        <v>460.2</v>
      </c>
      <c r="F330" s="138" t="s">
        <v>894</v>
      </c>
    </row>
    <row r="331" spans="1:6" ht="36">
      <c r="A331" s="98" t="s">
        <v>123</v>
      </c>
      <c r="B331" s="98" t="s">
        <v>895</v>
      </c>
      <c r="C331" s="99" t="s">
        <v>896</v>
      </c>
      <c r="D331" s="100" t="s">
        <v>897</v>
      </c>
      <c r="E331" s="101">
        <v>44877.76</v>
      </c>
      <c r="F331" s="138" t="s">
        <v>898</v>
      </c>
    </row>
    <row r="332" spans="1:6" ht="12.75">
      <c r="A332" s="102" t="s">
        <v>899</v>
      </c>
      <c r="B332" s="102" t="s">
        <v>900</v>
      </c>
      <c r="C332" s="99" t="s">
        <v>901</v>
      </c>
      <c r="D332" s="100" t="s">
        <v>902</v>
      </c>
      <c r="E332" s="101">
        <v>3000</v>
      </c>
      <c r="F332" s="138" t="s">
        <v>903</v>
      </c>
    </row>
    <row r="333" spans="1:6" ht="24">
      <c r="A333" s="227" t="s">
        <v>904</v>
      </c>
      <c r="B333" s="227" t="s">
        <v>905</v>
      </c>
      <c r="C333" s="228" t="s">
        <v>906</v>
      </c>
      <c r="D333" s="229" t="s">
        <v>482</v>
      </c>
      <c r="E333" s="230">
        <v>23562.5</v>
      </c>
      <c r="F333" s="231" t="s">
        <v>907</v>
      </c>
    </row>
    <row r="334" spans="1:6" ht="24">
      <c r="A334" s="227" t="s">
        <v>904</v>
      </c>
      <c r="B334" s="227" t="s">
        <v>905</v>
      </c>
      <c r="C334" s="228" t="s">
        <v>908</v>
      </c>
      <c r="D334" s="229" t="s">
        <v>482</v>
      </c>
      <c r="E334" s="230">
        <v>102660</v>
      </c>
      <c r="F334" s="231" t="s">
        <v>907</v>
      </c>
    </row>
    <row r="335" spans="1:6" ht="20.25" customHeight="1">
      <c r="A335" s="232" t="s">
        <v>909</v>
      </c>
      <c r="B335" s="232" t="s">
        <v>910</v>
      </c>
      <c r="C335" s="233" t="s">
        <v>911</v>
      </c>
      <c r="D335" s="234" t="s">
        <v>482</v>
      </c>
      <c r="E335" s="235">
        <v>590</v>
      </c>
      <c r="F335" s="236" t="s">
        <v>912</v>
      </c>
    </row>
    <row r="336" spans="1:6" ht="15" customHeight="1">
      <c r="A336" s="232" t="s">
        <v>909</v>
      </c>
      <c r="B336" s="232" t="s">
        <v>910</v>
      </c>
      <c r="C336" s="233" t="s">
        <v>913</v>
      </c>
      <c r="D336" s="234" t="s">
        <v>482</v>
      </c>
      <c r="E336" s="235">
        <v>2124</v>
      </c>
      <c r="F336" s="236" t="s">
        <v>912</v>
      </c>
    </row>
    <row r="337" spans="1:6" ht="13.5" customHeight="1">
      <c r="A337" s="232" t="s">
        <v>909</v>
      </c>
      <c r="B337" s="232" t="s">
        <v>910</v>
      </c>
      <c r="C337" s="233" t="s">
        <v>914</v>
      </c>
      <c r="D337" s="234" t="s">
        <v>915</v>
      </c>
      <c r="E337" s="235">
        <v>2832</v>
      </c>
      <c r="F337" s="236" t="s">
        <v>912</v>
      </c>
    </row>
    <row r="338" spans="1:6" ht="12.75">
      <c r="A338" s="232" t="s">
        <v>909</v>
      </c>
      <c r="B338" s="232" t="s">
        <v>910</v>
      </c>
      <c r="C338" s="233" t="s">
        <v>916</v>
      </c>
      <c r="D338" s="234" t="s">
        <v>915</v>
      </c>
      <c r="E338" s="235">
        <v>2548.8</v>
      </c>
      <c r="F338" s="236" t="s">
        <v>912</v>
      </c>
    </row>
    <row r="339" spans="1:6" ht="15" customHeight="1">
      <c r="A339" s="232" t="s">
        <v>909</v>
      </c>
      <c r="B339" s="232" t="s">
        <v>910</v>
      </c>
      <c r="C339" s="233" t="s">
        <v>917</v>
      </c>
      <c r="D339" s="234" t="s">
        <v>915</v>
      </c>
      <c r="E339" s="235">
        <v>2360</v>
      </c>
      <c r="F339" s="236" t="s">
        <v>912</v>
      </c>
    </row>
    <row r="340" spans="1:6" ht="24">
      <c r="A340" s="232" t="s">
        <v>909</v>
      </c>
      <c r="B340" s="232" t="s">
        <v>910</v>
      </c>
      <c r="C340" s="233" t="s">
        <v>918</v>
      </c>
      <c r="D340" s="234" t="s">
        <v>915</v>
      </c>
      <c r="E340" s="235">
        <v>2360</v>
      </c>
      <c r="F340" s="236" t="s">
        <v>912</v>
      </c>
    </row>
    <row r="341" spans="1:6" ht="12.75">
      <c r="A341" s="232" t="s">
        <v>909</v>
      </c>
      <c r="B341" s="232" t="s">
        <v>910</v>
      </c>
      <c r="C341" s="233" t="s">
        <v>919</v>
      </c>
      <c r="D341" s="234" t="s">
        <v>915</v>
      </c>
      <c r="E341" s="235">
        <v>708</v>
      </c>
      <c r="F341" s="236" t="s">
        <v>912</v>
      </c>
    </row>
    <row r="342" spans="1:6" ht="12.75">
      <c r="A342" s="232" t="s">
        <v>909</v>
      </c>
      <c r="B342" s="232" t="s">
        <v>910</v>
      </c>
      <c r="C342" s="233" t="s">
        <v>920</v>
      </c>
      <c r="D342" s="234" t="s">
        <v>482</v>
      </c>
      <c r="E342" s="235">
        <v>7670</v>
      </c>
      <c r="F342" s="236" t="s">
        <v>912</v>
      </c>
    </row>
    <row r="343" spans="1:6" ht="24">
      <c r="A343" s="232" t="s">
        <v>909</v>
      </c>
      <c r="B343" s="232" t="s">
        <v>910</v>
      </c>
      <c r="C343" s="233" t="s">
        <v>921</v>
      </c>
      <c r="D343" s="234" t="s">
        <v>915</v>
      </c>
      <c r="E343" s="235">
        <v>2548.8</v>
      </c>
      <c r="F343" s="236" t="s">
        <v>912</v>
      </c>
    </row>
    <row r="344" spans="1:6" ht="24">
      <c r="A344" s="232" t="s">
        <v>909</v>
      </c>
      <c r="B344" s="232" t="s">
        <v>910</v>
      </c>
      <c r="C344" s="233" t="s">
        <v>922</v>
      </c>
      <c r="D344" s="234" t="s">
        <v>482</v>
      </c>
      <c r="E344" s="235">
        <v>2360</v>
      </c>
      <c r="F344" s="236" t="s">
        <v>912</v>
      </c>
    </row>
    <row r="345" spans="1:6" ht="24">
      <c r="A345" s="232" t="s">
        <v>909</v>
      </c>
      <c r="B345" s="232" t="s">
        <v>910</v>
      </c>
      <c r="C345" s="233" t="s">
        <v>923</v>
      </c>
      <c r="D345" s="234" t="s">
        <v>482</v>
      </c>
      <c r="E345" s="235">
        <v>1770</v>
      </c>
      <c r="F345" s="236" t="s">
        <v>912</v>
      </c>
    </row>
    <row r="346" spans="1:6" ht="12.75">
      <c r="A346" s="232" t="s">
        <v>909</v>
      </c>
      <c r="B346" s="232" t="s">
        <v>910</v>
      </c>
      <c r="C346" s="233" t="s">
        <v>924</v>
      </c>
      <c r="D346" s="234" t="s">
        <v>482</v>
      </c>
      <c r="E346" s="235">
        <v>1121</v>
      </c>
      <c r="F346" s="236" t="s">
        <v>912</v>
      </c>
    </row>
    <row r="347" spans="1:6" ht="12.75">
      <c r="A347" s="237" t="s">
        <v>925</v>
      </c>
      <c r="B347" s="237" t="s">
        <v>926</v>
      </c>
      <c r="C347" s="238" t="s">
        <v>927</v>
      </c>
      <c r="D347" s="239" t="s">
        <v>482</v>
      </c>
      <c r="E347" s="240">
        <v>1770</v>
      </c>
      <c r="F347" s="241" t="s">
        <v>928</v>
      </c>
    </row>
    <row r="348" spans="1:6" ht="24">
      <c r="A348" s="237" t="s">
        <v>925</v>
      </c>
      <c r="B348" s="237" t="s">
        <v>926</v>
      </c>
      <c r="C348" s="238" t="s">
        <v>929</v>
      </c>
      <c r="D348" s="239" t="s">
        <v>482</v>
      </c>
      <c r="E348" s="240">
        <v>1062</v>
      </c>
      <c r="F348" s="241" t="s">
        <v>928</v>
      </c>
    </row>
    <row r="349" spans="1:6" ht="12.75">
      <c r="A349" s="237" t="s">
        <v>925</v>
      </c>
      <c r="B349" s="237" t="s">
        <v>926</v>
      </c>
      <c r="C349" s="238" t="s">
        <v>930</v>
      </c>
      <c r="D349" s="239" t="s">
        <v>482</v>
      </c>
      <c r="E349" s="240">
        <v>420.552</v>
      </c>
      <c r="F349" s="241" t="s">
        <v>928</v>
      </c>
    </row>
    <row r="350" spans="1:6" ht="12.75">
      <c r="A350" s="237" t="s">
        <v>925</v>
      </c>
      <c r="B350" s="237" t="s">
        <v>926</v>
      </c>
      <c r="C350" s="238" t="s">
        <v>931</v>
      </c>
      <c r="D350" s="239" t="s">
        <v>482</v>
      </c>
      <c r="E350" s="240">
        <v>420.73</v>
      </c>
      <c r="F350" s="241" t="s">
        <v>928</v>
      </c>
    </row>
    <row r="351" spans="1:6" ht="24">
      <c r="A351" s="237" t="s">
        <v>925</v>
      </c>
      <c r="B351" s="237" t="s">
        <v>926</v>
      </c>
      <c r="C351" s="238" t="s">
        <v>932</v>
      </c>
      <c r="D351" s="239" t="s">
        <v>482</v>
      </c>
      <c r="E351" s="240">
        <v>1379.48</v>
      </c>
      <c r="F351" s="241" t="s">
        <v>928</v>
      </c>
    </row>
    <row r="352" spans="1:6" ht="24">
      <c r="A352" s="237" t="s">
        <v>925</v>
      </c>
      <c r="B352" s="237" t="s">
        <v>926</v>
      </c>
      <c r="C352" s="238" t="s">
        <v>932</v>
      </c>
      <c r="D352" s="239" t="s">
        <v>482</v>
      </c>
      <c r="E352" s="240">
        <v>486.692</v>
      </c>
      <c r="F352" s="241" t="s">
        <v>928</v>
      </c>
    </row>
    <row r="353" spans="1:6" ht="24">
      <c r="A353" s="237" t="s">
        <v>925</v>
      </c>
      <c r="B353" s="237" t="s">
        <v>926</v>
      </c>
      <c r="C353" s="238" t="s">
        <v>933</v>
      </c>
      <c r="D353" s="239" t="s">
        <v>482</v>
      </c>
      <c r="E353" s="240">
        <v>420.092</v>
      </c>
      <c r="F353" s="241" t="s">
        <v>928</v>
      </c>
    </row>
    <row r="354" spans="1:6" ht="24">
      <c r="A354" s="237" t="s">
        <v>925</v>
      </c>
      <c r="B354" s="237" t="s">
        <v>926</v>
      </c>
      <c r="C354" s="238" t="s">
        <v>934</v>
      </c>
      <c r="D354" s="239" t="s">
        <v>482</v>
      </c>
      <c r="E354" s="240">
        <v>422.358</v>
      </c>
      <c r="F354" s="241" t="s">
        <v>928</v>
      </c>
    </row>
    <row r="355" spans="1:6" ht="15" customHeight="1">
      <c r="A355" s="237" t="s">
        <v>925</v>
      </c>
      <c r="B355" s="237" t="s">
        <v>926</v>
      </c>
      <c r="C355" s="238" t="s">
        <v>935</v>
      </c>
      <c r="D355" s="239" t="s">
        <v>482</v>
      </c>
      <c r="E355" s="240">
        <v>422.44</v>
      </c>
      <c r="F355" s="241" t="s">
        <v>928</v>
      </c>
    </row>
    <row r="356" spans="1:6" ht="24">
      <c r="A356" s="237" t="s">
        <v>925</v>
      </c>
      <c r="B356" s="237" t="s">
        <v>926</v>
      </c>
      <c r="C356" s="238" t="s">
        <v>936</v>
      </c>
      <c r="D356" s="239" t="s">
        <v>482</v>
      </c>
      <c r="E356" s="240">
        <v>422.628</v>
      </c>
      <c r="F356" s="241" t="s">
        <v>928</v>
      </c>
    </row>
    <row r="357" spans="1:6" ht="13.5" customHeight="1">
      <c r="A357" s="237" t="s">
        <v>925</v>
      </c>
      <c r="B357" s="237" t="s">
        <v>926</v>
      </c>
      <c r="C357" s="238" t="s">
        <v>937</v>
      </c>
      <c r="D357" s="239" t="s">
        <v>482</v>
      </c>
      <c r="E357" s="240">
        <v>810.412</v>
      </c>
      <c r="F357" s="241" t="s">
        <v>928</v>
      </c>
    </row>
    <row r="358" spans="1:6" ht="12.75">
      <c r="A358" s="237" t="s">
        <v>925</v>
      </c>
      <c r="B358" s="237" t="s">
        <v>926</v>
      </c>
      <c r="C358" s="238" t="s">
        <v>938</v>
      </c>
      <c r="D358" s="239" t="s">
        <v>482</v>
      </c>
      <c r="E358" s="240">
        <v>1069.47</v>
      </c>
      <c r="F358" s="241" t="s">
        <v>928</v>
      </c>
    </row>
    <row r="359" spans="1:6" ht="18" customHeight="1">
      <c r="A359" s="237" t="s">
        <v>925</v>
      </c>
      <c r="B359" s="237" t="s">
        <v>926</v>
      </c>
      <c r="C359" s="238" t="s">
        <v>939</v>
      </c>
      <c r="D359" s="239" t="s">
        <v>482</v>
      </c>
      <c r="E359" s="240">
        <v>3499.9967</v>
      </c>
      <c r="F359" s="241" t="s">
        <v>928</v>
      </c>
    </row>
    <row r="360" spans="1:6" ht="18.75" customHeight="1">
      <c r="A360" s="237" t="s">
        <v>925</v>
      </c>
      <c r="B360" s="237" t="s">
        <v>926</v>
      </c>
      <c r="C360" s="238" t="s">
        <v>940</v>
      </c>
      <c r="D360" s="239" t="s">
        <v>482</v>
      </c>
      <c r="E360" s="240">
        <v>200.6</v>
      </c>
      <c r="F360" s="241" t="s">
        <v>928</v>
      </c>
    </row>
    <row r="361" spans="1:6" ht="15.75" customHeight="1">
      <c r="A361" s="237" t="s">
        <v>925</v>
      </c>
      <c r="B361" s="237" t="s">
        <v>926</v>
      </c>
      <c r="C361" s="238" t="s">
        <v>941</v>
      </c>
      <c r="D361" s="239" t="s">
        <v>482</v>
      </c>
      <c r="E361" s="240">
        <v>17.405</v>
      </c>
      <c r="F361" s="241" t="s">
        <v>928</v>
      </c>
    </row>
    <row r="362" spans="1:6" ht="21" customHeight="1">
      <c r="A362" s="237" t="s">
        <v>925</v>
      </c>
      <c r="B362" s="237" t="s">
        <v>926</v>
      </c>
      <c r="C362" s="238" t="s">
        <v>942</v>
      </c>
      <c r="D362" s="239" t="s">
        <v>482</v>
      </c>
      <c r="E362" s="240">
        <v>101.48</v>
      </c>
      <c r="F362" s="241" t="s">
        <v>928</v>
      </c>
    </row>
    <row r="363" spans="1:6" ht="12.75">
      <c r="A363" s="237" t="s">
        <v>925</v>
      </c>
      <c r="B363" s="237" t="s">
        <v>926</v>
      </c>
      <c r="C363" s="238" t="s">
        <v>943</v>
      </c>
      <c r="D363" s="239" t="s">
        <v>482</v>
      </c>
      <c r="E363" s="240">
        <v>15.281</v>
      </c>
      <c r="F363" s="241" t="s">
        <v>928</v>
      </c>
    </row>
    <row r="364" spans="1:6" ht="12.75">
      <c r="A364" s="237" t="s">
        <v>925</v>
      </c>
      <c r="B364" s="237" t="s">
        <v>926</v>
      </c>
      <c r="C364" s="238" t="s">
        <v>944</v>
      </c>
      <c r="D364" s="239" t="s">
        <v>482</v>
      </c>
      <c r="E364" s="240">
        <v>34.81</v>
      </c>
      <c r="F364" s="241" t="s">
        <v>928</v>
      </c>
    </row>
    <row r="365" spans="1:6" ht="12.75">
      <c r="A365" s="237" t="s">
        <v>925</v>
      </c>
      <c r="B365" s="237" t="s">
        <v>926</v>
      </c>
      <c r="C365" s="238" t="s">
        <v>945</v>
      </c>
      <c r="D365" s="239" t="s">
        <v>482</v>
      </c>
      <c r="E365" s="240">
        <v>77.88</v>
      </c>
      <c r="F365" s="241" t="s">
        <v>928</v>
      </c>
    </row>
    <row r="366" spans="1:6" ht="12.75">
      <c r="A366" s="237" t="s">
        <v>925</v>
      </c>
      <c r="B366" s="237" t="s">
        <v>926</v>
      </c>
      <c r="C366" s="238" t="s">
        <v>946</v>
      </c>
      <c r="D366" s="239" t="s">
        <v>509</v>
      </c>
      <c r="E366" s="240">
        <v>403.7967</v>
      </c>
      <c r="F366" s="241" t="s">
        <v>928</v>
      </c>
    </row>
    <row r="367" spans="1:6" ht="12.75">
      <c r="A367" s="237" t="s">
        <v>925</v>
      </c>
      <c r="B367" s="237" t="s">
        <v>926</v>
      </c>
      <c r="C367" s="238" t="s">
        <v>947</v>
      </c>
      <c r="D367" s="239" t="s">
        <v>509</v>
      </c>
      <c r="E367" s="240">
        <v>36</v>
      </c>
      <c r="F367" s="241" t="s">
        <v>928</v>
      </c>
    </row>
    <row r="368" spans="1:6" ht="12.75">
      <c r="A368" s="237" t="s">
        <v>925</v>
      </c>
      <c r="B368" s="237" t="s">
        <v>926</v>
      </c>
      <c r="C368" s="238" t="s">
        <v>948</v>
      </c>
      <c r="D368" s="239" t="s">
        <v>509</v>
      </c>
      <c r="E368" s="240">
        <v>154.875</v>
      </c>
      <c r="F368" s="241" t="s">
        <v>928</v>
      </c>
    </row>
    <row r="369" spans="1:6" ht="12.75">
      <c r="A369" s="237" t="s">
        <v>925</v>
      </c>
      <c r="B369" s="237" t="s">
        <v>926</v>
      </c>
      <c r="C369" s="237" t="s">
        <v>949</v>
      </c>
      <c r="D369" s="239" t="s">
        <v>482</v>
      </c>
      <c r="E369" s="242">
        <v>121.54</v>
      </c>
      <c r="F369" s="243" t="s">
        <v>928</v>
      </c>
    </row>
    <row r="370" spans="1:6" ht="18" customHeight="1">
      <c r="A370" s="237" t="s">
        <v>925</v>
      </c>
      <c r="B370" s="237" t="s">
        <v>926</v>
      </c>
      <c r="C370" s="238" t="s">
        <v>950</v>
      </c>
      <c r="D370" s="239" t="s">
        <v>482</v>
      </c>
      <c r="E370" s="240">
        <v>510.0425</v>
      </c>
      <c r="F370" s="241" t="s">
        <v>928</v>
      </c>
    </row>
    <row r="371" spans="1:6" ht="24">
      <c r="A371" s="237" t="s">
        <v>925</v>
      </c>
      <c r="B371" s="237" t="s">
        <v>926</v>
      </c>
      <c r="C371" s="238" t="s">
        <v>951</v>
      </c>
      <c r="D371" s="239" t="s">
        <v>482</v>
      </c>
      <c r="E371" s="240">
        <v>510.0425</v>
      </c>
      <c r="F371" s="241" t="s">
        <v>928</v>
      </c>
    </row>
    <row r="372" spans="1:6" ht="24">
      <c r="A372" s="237" t="s">
        <v>925</v>
      </c>
      <c r="B372" s="237" t="s">
        <v>926</v>
      </c>
      <c r="C372" s="238" t="s">
        <v>952</v>
      </c>
      <c r="D372" s="239" t="s">
        <v>482</v>
      </c>
      <c r="E372" s="240">
        <v>445.214</v>
      </c>
      <c r="F372" s="241" t="s">
        <v>928</v>
      </c>
    </row>
    <row r="373" spans="1:6" ht="24">
      <c r="A373" s="237" t="s">
        <v>925</v>
      </c>
      <c r="B373" s="237" t="s">
        <v>926</v>
      </c>
      <c r="C373" s="238" t="s">
        <v>953</v>
      </c>
      <c r="D373" s="239" t="s">
        <v>482</v>
      </c>
      <c r="E373" s="240">
        <v>445.2141</v>
      </c>
      <c r="F373" s="241" t="s">
        <v>928</v>
      </c>
    </row>
    <row r="374" spans="1:6" ht="21.75" customHeight="1">
      <c r="A374" s="237" t="s">
        <v>925</v>
      </c>
      <c r="B374" s="237" t="s">
        <v>926</v>
      </c>
      <c r="C374" s="238" t="s">
        <v>953</v>
      </c>
      <c r="D374" s="239" t="s">
        <v>482</v>
      </c>
      <c r="E374" s="240">
        <v>437.91</v>
      </c>
      <c r="F374" s="241" t="s">
        <v>928</v>
      </c>
    </row>
    <row r="375" spans="1:6" ht="24">
      <c r="A375" s="237" t="s">
        <v>925</v>
      </c>
      <c r="B375" s="237" t="s">
        <v>926</v>
      </c>
      <c r="C375" s="238" t="s">
        <v>954</v>
      </c>
      <c r="D375" s="239" t="s">
        <v>482</v>
      </c>
      <c r="E375" s="240">
        <v>440.1633</v>
      </c>
      <c r="F375" s="241" t="s">
        <v>928</v>
      </c>
    </row>
    <row r="376" spans="1:6" ht="24">
      <c r="A376" s="237" t="s">
        <v>925</v>
      </c>
      <c r="B376" s="237" t="s">
        <v>926</v>
      </c>
      <c r="C376" s="238" t="s">
        <v>955</v>
      </c>
      <c r="D376" s="239" t="s">
        <v>482</v>
      </c>
      <c r="E376" s="240">
        <v>439.49</v>
      </c>
      <c r="F376" s="241" t="s">
        <v>928</v>
      </c>
    </row>
    <row r="377" spans="1:6" ht="24">
      <c r="A377" s="237" t="s">
        <v>925</v>
      </c>
      <c r="B377" s="237" t="s">
        <v>926</v>
      </c>
      <c r="C377" s="238" t="s">
        <v>956</v>
      </c>
      <c r="D377" s="239" t="s">
        <v>482</v>
      </c>
      <c r="E377" s="240">
        <v>442.005</v>
      </c>
      <c r="F377" s="241" t="s">
        <v>928</v>
      </c>
    </row>
    <row r="378" spans="1:6" ht="24">
      <c r="A378" s="237" t="s">
        <v>925</v>
      </c>
      <c r="B378" s="237" t="s">
        <v>926</v>
      </c>
      <c r="C378" s="238" t="s">
        <v>957</v>
      </c>
      <c r="D378" s="239" t="s">
        <v>482</v>
      </c>
      <c r="E378" s="240">
        <v>439.49</v>
      </c>
      <c r="F378" s="241" t="s">
        <v>928</v>
      </c>
    </row>
    <row r="379" spans="1:6" ht="24">
      <c r="A379" s="237" t="s">
        <v>925</v>
      </c>
      <c r="B379" s="237" t="s">
        <v>926</v>
      </c>
      <c r="C379" s="238" t="s">
        <v>958</v>
      </c>
      <c r="D379" s="239" t="s">
        <v>482</v>
      </c>
      <c r="E379" s="240">
        <v>835.003</v>
      </c>
      <c r="F379" s="241" t="s">
        <v>928</v>
      </c>
    </row>
    <row r="380" spans="1:6" ht="24">
      <c r="A380" s="237" t="s">
        <v>925</v>
      </c>
      <c r="B380" s="237" t="s">
        <v>926</v>
      </c>
      <c r="C380" s="238" t="s">
        <v>959</v>
      </c>
      <c r="D380" s="239" t="s">
        <v>482</v>
      </c>
      <c r="E380" s="240">
        <v>1110</v>
      </c>
      <c r="F380" s="241" t="s">
        <v>928</v>
      </c>
    </row>
    <row r="381" spans="1:6" ht="24">
      <c r="A381" s="237" t="s">
        <v>925</v>
      </c>
      <c r="B381" s="237" t="s">
        <v>926</v>
      </c>
      <c r="C381" s="238" t="s">
        <v>960</v>
      </c>
      <c r="D381" s="239" t="s">
        <v>482</v>
      </c>
      <c r="E381" s="240">
        <v>932.6125</v>
      </c>
      <c r="F381" s="241" t="s">
        <v>928</v>
      </c>
    </row>
    <row r="382" spans="1:6" ht="24">
      <c r="A382" s="237" t="s">
        <v>925</v>
      </c>
      <c r="B382" s="237" t="s">
        <v>926</v>
      </c>
      <c r="C382" s="238" t="s">
        <v>961</v>
      </c>
      <c r="D382" s="239" t="s">
        <v>482</v>
      </c>
      <c r="E382" s="240">
        <v>932.39</v>
      </c>
      <c r="F382" s="241" t="s">
        <v>928</v>
      </c>
    </row>
    <row r="383" spans="1:6" ht="24">
      <c r="A383" s="237" t="s">
        <v>925</v>
      </c>
      <c r="B383" s="237" t="s">
        <v>926</v>
      </c>
      <c r="C383" s="238" t="s">
        <v>962</v>
      </c>
      <c r="D383" s="239" t="s">
        <v>482</v>
      </c>
      <c r="E383" s="240">
        <v>932.39</v>
      </c>
      <c r="F383" s="241" t="s">
        <v>928</v>
      </c>
    </row>
    <row r="384" spans="1:6" ht="24">
      <c r="A384" s="237" t="s">
        <v>925</v>
      </c>
      <c r="B384" s="237" t="s">
        <v>926</v>
      </c>
      <c r="C384" s="238" t="s">
        <v>963</v>
      </c>
      <c r="D384" s="239" t="s">
        <v>482</v>
      </c>
      <c r="E384" s="240">
        <v>1015</v>
      </c>
      <c r="F384" s="241" t="s">
        <v>928</v>
      </c>
    </row>
    <row r="385" spans="1:6" ht="24">
      <c r="A385" s="237" t="s">
        <v>925</v>
      </c>
      <c r="B385" s="237" t="s">
        <v>926</v>
      </c>
      <c r="C385" s="238" t="s">
        <v>964</v>
      </c>
      <c r="D385" s="239" t="s">
        <v>482</v>
      </c>
      <c r="E385" s="240">
        <v>927.75</v>
      </c>
      <c r="F385" s="241" t="s">
        <v>928</v>
      </c>
    </row>
    <row r="386" spans="1:6" ht="24">
      <c r="A386" s="237" t="s">
        <v>925</v>
      </c>
      <c r="B386" s="237" t="s">
        <v>926</v>
      </c>
      <c r="C386" s="238" t="s">
        <v>965</v>
      </c>
      <c r="D386" s="239" t="s">
        <v>482</v>
      </c>
      <c r="E386" s="240">
        <v>922.7733</v>
      </c>
      <c r="F386" s="241" t="s">
        <v>928</v>
      </c>
    </row>
    <row r="387" spans="1:6" ht="24">
      <c r="A387" s="237" t="s">
        <v>925</v>
      </c>
      <c r="B387" s="237" t="s">
        <v>926</v>
      </c>
      <c r="C387" s="238" t="s">
        <v>966</v>
      </c>
      <c r="D387" s="239" t="s">
        <v>482</v>
      </c>
      <c r="E387" s="240">
        <v>929.5333</v>
      </c>
      <c r="F387" s="241" t="s">
        <v>928</v>
      </c>
    </row>
    <row r="388" spans="1:6" ht="24">
      <c r="A388" s="237" t="s">
        <v>925</v>
      </c>
      <c r="B388" s="237" t="s">
        <v>926</v>
      </c>
      <c r="C388" s="238" t="s">
        <v>967</v>
      </c>
      <c r="D388" s="239" t="s">
        <v>482</v>
      </c>
      <c r="E388" s="240">
        <v>885</v>
      </c>
      <c r="F388" s="241" t="s">
        <v>928</v>
      </c>
    </row>
    <row r="389" spans="1:6" ht="24">
      <c r="A389" s="237" t="s">
        <v>925</v>
      </c>
      <c r="B389" s="237" t="s">
        <v>926</v>
      </c>
      <c r="C389" s="238" t="s">
        <v>968</v>
      </c>
      <c r="D389" s="239" t="s">
        <v>482</v>
      </c>
      <c r="E389" s="240">
        <v>1017.5025</v>
      </c>
      <c r="F389" s="241" t="s">
        <v>928</v>
      </c>
    </row>
    <row r="390" spans="1:6" ht="24">
      <c r="A390" s="237" t="s">
        <v>925</v>
      </c>
      <c r="B390" s="237" t="s">
        <v>926</v>
      </c>
      <c r="C390" s="238" t="s">
        <v>969</v>
      </c>
      <c r="D390" s="239" t="s">
        <v>482</v>
      </c>
      <c r="E390" s="240">
        <v>2700.0052</v>
      </c>
      <c r="F390" s="241" t="s">
        <v>928</v>
      </c>
    </row>
    <row r="391" spans="1:6" ht="24">
      <c r="A391" s="237" t="s">
        <v>925</v>
      </c>
      <c r="B391" s="237" t="s">
        <v>926</v>
      </c>
      <c r="C391" s="238" t="s">
        <v>970</v>
      </c>
      <c r="D391" s="239" t="s">
        <v>482</v>
      </c>
      <c r="E391" s="240">
        <v>2799.9985</v>
      </c>
      <c r="F391" s="241" t="s">
        <v>928</v>
      </c>
    </row>
    <row r="392" spans="1:6" ht="24">
      <c r="A392" s="237" t="s">
        <v>925</v>
      </c>
      <c r="B392" s="237" t="s">
        <v>926</v>
      </c>
      <c r="C392" s="238" t="s">
        <v>971</v>
      </c>
      <c r="D392" s="239" t="s">
        <v>482</v>
      </c>
      <c r="E392" s="240">
        <v>2149.996</v>
      </c>
      <c r="F392" s="241" t="s">
        <v>928</v>
      </c>
    </row>
    <row r="393" spans="1:6" ht="24">
      <c r="A393" s="237" t="s">
        <v>925</v>
      </c>
      <c r="B393" s="237" t="s">
        <v>926</v>
      </c>
      <c r="C393" s="238" t="s">
        <v>972</v>
      </c>
      <c r="D393" s="239" t="s">
        <v>482</v>
      </c>
      <c r="E393" s="240">
        <v>3650</v>
      </c>
      <c r="F393" s="241" t="s">
        <v>928</v>
      </c>
    </row>
    <row r="394" spans="1:6" ht="13.5" customHeight="1">
      <c r="A394" s="237" t="s">
        <v>925</v>
      </c>
      <c r="B394" s="237" t="s">
        <v>926</v>
      </c>
      <c r="C394" s="238" t="s">
        <v>973</v>
      </c>
      <c r="D394" s="239" t="s">
        <v>482</v>
      </c>
      <c r="E394" s="240">
        <v>30.68</v>
      </c>
      <c r="F394" s="241" t="s">
        <v>928</v>
      </c>
    </row>
    <row r="395" spans="1:6" ht="24">
      <c r="A395" s="237" t="s">
        <v>925</v>
      </c>
      <c r="B395" s="237" t="s">
        <v>926</v>
      </c>
      <c r="C395" s="238" t="s">
        <v>974</v>
      </c>
      <c r="D395" s="239" t="s">
        <v>482</v>
      </c>
      <c r="E395" s="240">
        <v>5039.851</v>
      </c>
      <c r="F395" s="241" t="s">
        <v>928</v>
      </c>
    </row>
    <row r="396" spans="1:6" ht="24">
      <c r="A396" s="237" t="s">
        <v>925</v>
      </c>
      <c r="B396" s="237" t="s">
        <v>926</v>
      </c>
      <c r="C396" s="238" t="s">
        <v>975</v>
      </c>
      <c r="D396" s="239" t="s">
        <v>482</v>
      </c>
      <c r="E396" s="240">
        <v>2700.005</v>
      </c>
      <c r="F396" s="241" t="s">
        <v>928</v>
      </c>
    </row>
    <row r="397" spans="1:6" ht="12.75">
      <c r="A397" s="237" t="s">
        <v>925</v>
      </c>
      <c r="B397" s="237" t="s">
        <v>926</v>
      </c>
      <c r="C397" s="238" t="s">
        <v>976</v>
      </c>
      <c r="D397" s="239" t="s">
        <v>482</v>
      </c>
      <c r="E397" s="240">
        <v>9.9946</v>
      </c>
      <c r="F397" s="241" t="s">
        <v>928</v>
      </c>
    </row>
    <row r="398" spans="1:6" ht="24.75" customHeight="1">
      <c r="A398" s="237" t="s">
        <v>925</v>
      </c>
      <c r="B398" s="237" t="s">
        <v>926</v>
      </c>
      <c r="C398" s="238" t="s">
        <v>977</v>
      </c>
      <c r="D398" s="239" t="s">
        <v>482</v>
      </c>
      <c r="E398" s="240">
        <v>35.4</v>
      </c>
      <c r="F398" s="241" t="s">
        <v>928</v>
      </c>
    </row>
    <row r="399" spans="1:6" ht="24">
      <c r="A399" s="237" t="s">
        <v>925</v>
      </c>
      <c r="B399" s="237" t="s">
        <v>926</v>
      </c>
      <c r="C399" s="238" t="s">
        <v>978</v>
      </c>
      <c r="D399" s="239" t="s">
        <v>482</v>
      </c>
      <c r="E399" s="240">
        <v>1184.72</v>
      </c>
      <c r="F399" s="241" t="s">
        <v>928</v>
      </c>
    </row>
    <row r="400" spans="1:6" ht="24">
      <c r="A400" s="237" t="s">
        <v>925</v>
      </c>
      <c r="B400" s="237" t="s">
        <v>926</v>
      </c>
      <c r="C400" s="238" t="s">
        <v>979</v>
      </c>
      <c r="D400" s="239" t="s">
        <v>482</v>
      </c>
      <c r="E400" s="240">
        <v>2265.6</v>
      </c>
      <c r="F400" s="241" t="s">
        <v>928</v>
      </c>
    </row>
    <row r="401" spans="1:6" ht="12.75">
      <c r="A401" s="237" t="s">
        <v>925</v>
      </c>
      <c r="B401" s="237" t="s">
        <v>926</v>
      </c>
      <c r="C401" s="238" t="s">
        <v>980</v>
      </c>
      <c r="D401" s="239" t="s">
        <v>482</v>
      </c>
      <c r="E401" s="240">
        <v>13.3222</v>
      </c>
      <c r="F401" s="241" t="s">
        <v>928</v>
      </c>
    </row>
    <row r="402" spans="1:6" ht="12.75">
      <c r="A402" s="237" t="s">
        <v>925</v>
      </c>
      <c r="B402" s="237" t="s">
        <v>926</v>
      </c>
      <c r="C402" s="238" t="s">
        <v>981</v>
      </c>
      <c r="D402" s="239" t="s">
        <v>482</v>
      </c>
      <c r="E402" s="240">
        <v>107.675</v>
      </c>
      <c r="F402" s="241" t="s">
        <v>928</v>
      </c>
    </row>
    <row r="403" spans="1:6" ht="21.75" customHeight="1">
      <c r="A403" s="237" t="s">
        <v>925</v>
      </c>
      <c r="B403" s="237" t="s">
        <v>926</v>
      </c>
      <c r="C403" s="238" t="s">
        <v>982</v>
      </c>
      <c r="D403" s="239" t="s">
        <v>482</v>
      </c>
      <c r="E403" s="240">
        <v>21.771</v>
      </c>
      <c r="F403" s="241" t="s">
        <v>928</v>
      </c>
    </row>
    <row r="404" spans="1:6" ht="12.75">
      <c r="A404" s="237" t="s">
        <v>925</v>
      </c>
      <c r="B404" s="237" t="s">
        <v>926</v>
      </c>
      <c r="C404" s="238" t="s">
        <v>983</v>
      </c>
      <c r="D404" s="239" t="s">
        <v>482</v>
      </c>
      <c r="E404" s="240">
        <v>7.847</v>
      </c>
      <c r="F404" s="241" t="s">
        <v>928</v>
      </c>
    </row>
    <row r="405" spans="1:6" ht="24">
      <c r="A405" s="237" t="s">
        <v>925</v>
      </c>
      <c r="B405" s="237" t="s">
        <v>926</v>
      </c>
      <c r="C405" s="238" t="s">
        <v>984</v>
      </c>
      <c r="D405" s="239" t="s">
        <v>482</v>
      </c>
      <c r="E405" s="240">
        <v>885.4</v>
      </c>
      <c r="F405" s="241" t="s">
        <v>928</v>
      </c>
    </row>
    <row r="406" spans="1:6" ht="24">
      <c r="A406" s="237" t="s">
        <v>925</v>
      </c>
      <c r="B406" s="237" t="s">
        <v>926</v>
      </c>
      <c r="C406" s="238" t="s">
        <v>985</v>
      </c>
      <c r="D406" s="239" t="s">
        <v>482</v>
      </c>
      <c r="E406" s="240">
        <v>880.9525</v>
      </c>
      <c r="F406" s="241" t="s">
        <v>928</v>
      </c>
    </row>
    <row r="407" spans="1:6" ht="24">
      <c r="A407" s="237" t="s">
        <v>925</v>
      </c>
      <c r="B407" s="237" t="s">
        <v>926</v>
      </c>
      <c r="C407" s="238" t="s">
        <v>986</v>
      </c>
      <c r="D407" s="239" t="s">
        <v>482</v>
      </c>
      <c r="E407" s="240">
        <v>889.426</v>
      </c>
      <c r="F407" s="241" t="s">
        <v>928</v>
      </c>
    </row>
    <row r="408" spans="1:6" ht="12.75">
      <c r="A408" s="237" t="s">
        <v>925</v>
      </c>
      <c r="B408" s="237" t="s">
        <v>926</v>
      </c>
      <c r="C408" s="238" t="s">
        <v>987</v>
      </c>
      <c r="D408" s="239" t="s">
        <v>482</v>
      </c>
      <c r="E408" s="240">
        <v>20.001</v>
      </c>
      <c r="F408" s="241" t="s">
        <v>928</v>
      </c>
    </row>
    <row r="409" spans="1:6" ht="15.75" customHeight="1">
      <c r="A409" s="237" t="s">
        <v>925</v>
      </c>
      <c r="B409" s="237" t="s">
        <v>926</v>
      </c>
      <c r="C409" s="241" t="s">
        <v>988</v>
      </c>
      <c r="D409" s="239" t="s">
        <v>482</v>
      </c>
      <c r="E409" s="244">
        <v>5750.01</v>
      </c>
      <c r="F409" s="241" t="s">
        <v>928</v>
      </c>
    </row>
    <row r="410" spans="1:6" ht="24">
      <c r="A410" s="237" t="s">
        <v>925</v>
      </c>
      <c r="B410" s="237" t="s">
        <v>926</v>
      </c>
      <c r="C410" s="238" t="s">
        <v>989</v>
      </c>
      <c r="D410" s="239" t="s">
        <v>482</v>
      </c>
      <c r="E410" s="240">
        <v>4500.0006</v>
      </c>
      <c r="F410" s="241" t="s">
        <v>928</v>
      </c>
    </row>
    <row r="411" spans="1:6" ht="12.75">
      <c r="A411" s="237" t="s">
        <v>925</v>
      </c>
      <c r="B411" s="237" t="s">
        <v>926</v>
      </c>
      <c r="C411" s="238" t="s">
        <v>990</v>
      </c>
      <c r="D411" s="239" t="s">
        <v>880</v>
      </c>
      <c r="E411" s="240">
        <v>206.5</v>
      </c>
      <c r="F411" s="241" t="s">
        <v>928</v>
      </c>
    </row>
    <row r="412" spans="1:6" ht="12.75">
      <c r="A412" s="237" t="s">
        <v>925</v>
      </c>
      <c r="B412" s="237" t="s">
        <v>926</v>
      </c>
      <c r="C412" s="238" t="s">
        <v>991</v>
      </c>
      <c r="D412" s="239" t="s">
        <v>482</v>
      </c>
      <c r="E412" s="240">
        <v>144.9984</v>
      </c>
      <c r="F412" s="241" t="s">
        <v>928</v>
      </c>
    </row>
    <row r="413" spans="1:6" ht="12.75">
      <c r="A413" s="237" t="s">
        <v>925</v>
      </c>
      <c r="B413" s="237" t="s">
        <v>926</v>
      </c>
      <c r="C413" s="238" t="s">
        <v>992</v>
      </c>
      <c r="D413" s="239" t="s">
        <v>482</v>
      </c>
      <c r="E413" s="240">
        <v>1407.74</v>
      </c>
      <c r="F413" s="241" t="s">
        <v>928</v>
      </c>
    </row>
    <row r="414" spans="1:6" ht="12.75">
      <c r="A414" s="237" t="s">
        <v>925</v>
      </c>
      <c r="B414" s="237" t="s">
        <v>926</v>
      </c>
      <c r="C414" s="238" t="s">
        <v>993</v>
      </c>
      <c r="D414" s="239" t="s">
        <v>509</v>
      </c>
      <c r="E414" s="240">
        <v>71.98</v>
      </c>
      <c r="F414" s="241" t="s">
        <v>928</v>
      </c>
    </row>
    <row r="415" spans="1:6" ht="12.75">
      <c r="A415" s="237" t="s">
        <v>925</v>
      </c>
      <c r="B415" s="237" t="s">
        <v>926</v>
      </c>
      <c r="C415" s="238" t="s">
        <v>994</v>
      </c>
      <c r="D415" s="239" t="s">
        <v>482</v>
      </c>
      <c r="E415" s="240">
        <v>55</v>
      </c>
      <c r="F415" s="241" t="s">
        <v>928</v>
      </c>
    </row>
    <row r="416" spans="1:6" ht="12.75">
      <c r="A416" s="237" t="s">
        <v>925</v>
      </c>
      <c r="B416" s="237" t="s">
        <v>926</v>
      </c>
      <c r="C416" s="238" t="s">
        <v>995</v>
      </c>
      <c r="D416" s="239" t="s">
        <v>482</v>
      </c>
      <c r="E416" s="240">
        <v>55</v>
      </c>
      <c r="F416" s="241" t="s">
        <v>928</v>
      </c>
    </row>
    <row r="417" spans="1:6" ht="12.75">
      <c r="A417" s="237" t="s">
        <v>925</v>
      </c>
      <c r="B417" s="237" t="s">
        <v>926</v>
      </c>
      <c r="C417" s="238" t="s">
        <v>996</v>
      </c>
      <c r="D417" s="239" t="s">
        <v>880</v>
      </c>
      <c r="E417" s="240">
        <v>72.5</v>
      </c>
      <c r="F417" s="241" t="s">
        <v>928</v>
      </c>
    </row>
    <row r="418" spans="1:6" ht="12.75">
      <c r="A418" s="237" t="s">
        <v>925</v>
      </c>
      <c r="B418" s="237" t="s">
        <v>926</v>
      </c>
      <c r="C418" s="238" t="s">
        <v>997</v>
      </c>
      <c r="D418" s="239" t="s">
        <v>482</v>
      </c>
      <c r="E418" s="240">
        <v>50</v>
      </c>
      <c r="F418" s="241" t="s">
        <v>928</v>
      </c>
    </row>
    <row r="419" spans="1:6" ht="12.75">
      <c r="A419" s="237" t="s">
        <v>925</v>
      </c>
      <c r="B419" s="237" t="s">
        <v>926</v>
      </c>
      <c r="C419" s="238" t="s">
        <v>998</v>
      </c>
      <c r="D419" s="239" t="s">
        <v>482</v>
      </c>
      <c r="E419" s="240">
        <v>1121</v>
      </c>
      <c r="F419" s="241" t="s">
        <v>928</v>
      </c>
    </row>
    <row r="420" spans="1:6" ht="12.75">
      <c r="A420" s="237" t="s">
        <v>925</v>
      </c>
      <c r="B420" s="237" t="s">
        <v>926</v>
      </c>
      <c r="C420" s="238" t="s">
        <v>999</v>
      </c>
      <c r="D420" s="239" t="s">
        <v>482</v>
      </c>
      <c r="E420" s="240">
        <v>254.998</v>
      </c>
      <c r="F420" s="241" t="s">
        <v>928</v>
      </c>
    </row>
    <row r="421" spans="1:6" ht="12.75">
      <c r="A421" s="237" t="s">
        <v>925</v>
      </c>
      <c r="B421" s="237" t="s">
        <v>926</v>
      </c>
      <c r="C421" s="238" t="s">
        <v>999</v>
      </c>
      <c r="D421" s="239" t="s">
        <v>482</v>
      </c>
      <c r="E421" s="240">
        <v>365.8</v>
      </c>
      <c r="F421" s="241" t="s">
        <v>928</v>
      </c>
    </row>
    <row r="422" spans="1:6" ht="12.75">
      <c r="A422" s="237" t="s">
        <v>925</v>
      </c>
      <c r="B422" s="237" t="s">
        <v>926</v>
      </c>
      <c r="C422" s="241" t="s">
        <v>1000</v>
      </c>
      <c r="D422" s="239" t="s">
        <v>482</v>
      </c>
      <c r="E422" s="244">
        <v>498.998</v>
      </c>
      <c r="F422" s="241" t="s">
        <v>928</v>
      </c>
    </row>
    <row r="423" spans="1:6" ht="24">
      <c r="A423" s="237" t="s">
        <v>925</v>
      </c>
      <c r="B423" s="237" t="s">
        <v>926</v>
      </c>
      <c r="C423" s="238" t="s">
        <v>1001</v>
      </c>
      <c r="D423" s="239" t="s">
        <v>482</v>
      </c>
      <c r="E423" s="240">
        <v>10.9976</v>
      </c>
      <c r="F423" s="241" t="s">
        <v>928</v>
      </c>
    </row>
    <row r="424" spans="1:6" ht="24">
      <c r="A424" s="237" t="s">
        <v>925</v>
      </c>
      <c r="B424" s="237" t="s">
        <v>926</v>
      </c>
      <c r="C424" s="238" t="s">
        <v>1002</v>
      </c>
      <c r="D424" s="239" t="s">
        <v>482</v>
      </c>
      <c r="E424" s="240">
        <v>53.1</v>
      </c>
      <c r="F424" s="241" t="s">
        <v>928</v>
      </c>
    </row>
    <row r="425" spans="1:6" ht="24">
      <c r="A425" s="237" t="s">
        <v>925</v>
      </c>
      <c r="B425" s="237" t="s">
        <v>926</v>
      </c>
      <c r="C425" s="238" t="s">
        <v>1003</v>
      </c>
      <c r="D425" s="239" t="s">
        <v>482</v>
      </c>
      <c r="E425" s="240">
        <v>916.505</v>
      </c>
      <c r="F425" s="241" t="s">
        <v>928</v>
      </c>
    </row>
    <row r="426" spans="1:6" ht="24">
      <c r="A426" s="237" t="s">
        <v>925</v>
      </c>
      <c r="B426" s="237" t="s">
        <v>926</v>
      </c>
      <c r="C426" s="238" t="s">
        <v>1004</v>
      </c>
      <c r="D426" s="239" t="s">
        <v>482</v>
      </c>
      <c r="E426" s="240">
        <v>5015</v>
      </c>
      <c r="F426" s="241" t="s">
        <v>928</v>
      </c>
    </row>
    <row r="427" spans="1:6" ht="24">
      <c r="A427" s="237" t="s">
        <v>925</v>
      </c>
      <c r="B427" s="237" t="s">
        <v>926</v>
      </c>
      <c r="C427" s="238" t="s">
        <v>1005</v>
      </c>
      <c r="D427" s="239" t="s">
        <v>482</v>
      </c>
      <c r="E427" s="240">
        <v>10584.6</v>
      </c>
      <c r="F427" s="241" t="s">
        <v>928</v>
      </c>
    </row>
    <row r="428" spans="1:6" ht="12.75">
      <c r="A428" s="237" t="s">
        <v>925</v>
      </c>
      <c r="B428" s="237" t="s">
        <v>926</v>
      </c>
      <c r="C428" s="238" t="s">
        <v>1006</v>
      </c>
      <c r="D428" s="239" t="s">
        <v>482</v>
      </c>
      <c r="E428" s="240">
        <v>8.85</v>
      </c>
      <c r="F428" s="241" t="s">
        <v>928</v>
      </c>
    </row>
    <row r="429" spans="1:6" ht="12.75">
      <c r="A429" s="237" t="s">
        <v>925</v>
      </c>
      <c r="B429" s="237" t="s">
        <v>926</v>
      </c>
      <c r="C429" s="238" t="s">
        <v>1007</v>
      </c>
      <c r="D429" s="239" t="s">
        <v>482</v>
      </c>
      <c r="E429" s="240">
        <v>26.55</v>
      </c>
      <c r="F429" s="241" t="s">
        <v>928</v>
      </c>
    </row>
    <row r="430" spans="1:6" ht="12.75">
      <c r="A430" s="237" t="s">
        <v>925</v>
      </c>
      <c r="B430" s="237" t="s">
        <v>926</v>
      </c>
      <c r="C430" s="238" t="s">
        <v>1008</v>
      </c>
      <c r="D430" s="239" t="s">
        <v>482</v>
      </c>
      <c r="E430" s="240">
        <v>71.98</v>
      </c>
      <c r="F430" s="241" t="s">
        <v>928</v>
      </c>
    </row>
    <row r="431" spans="1:6" ht="12.75">
      <c r="A431" s="237" t="s">
        <v>925</v>
      </c>
      <c r="B431" s="237" t="s">
        <v>926</v>
      </c>
      <c r="C431" s="238" t="s">
        <v>1009</v>
      </c>
      <c r="D431" s="239" t="s">
        <v>482</v>
      </c>
      <c r="E431" s="240">
        <v>278.775</v>
      </c>
      <c r="F431" s="241" t="s">
        <v>928</v>
      </c>
    </row>
    <row r="432" spans="1:6" ht="12.75">
      <c r="A432" s="237" t="s">
        <v>925</v>
      </c>
      <c r="B432" s="237" t="s">
        <v>926</v>
      </c>
      <c r="C432" s="238" t="s">
        <v>1010</v>
      </c>
      <c r="D432" s="239" t="s">
        <v>482</v>
      </c>
      <c r="E432" s="240">
        <v>32.0016</v>
      </c>
      <c r="F432" s="241" t="s">
        <v>928</v>
      </c>
    </row>
    <row r="433" spans="1:6" ht="12.75">
      <c r="A433" s="237" t="s">
        <v>925</v>
      </c>
      <c r="B433" s="237" t="s">
        <v>926</v>
      </c>
      <c r="C433" s="238" t="s">
        <v>1011</v>
      </c>
      <c r="D433" s="239" t="s">
        <v>482</v>
      </c>
      <c r="E433" s="240">
        <v>33.04</v>
      </c>
      <c r="F433" s="241" t="s">
        <v>928</v>
      </c>
    </row>
    <row r="434" spans="1:6" ht="12.75">
      <c r="A434" s="237" t="s">
        <v>925</v>
      </c>
      <c r="B434" s="237" t="s">
        <v>926</v>
      </c>
      <c r="C434" s="238" t="s">
        <v>1012</v>
      </c>
      <c r="D434" s="239" t="s">
        <v>482</v>
      </c>
      <c r="E434" s="240">
        <v>24.78</v>
      </c>
      <c r="F434" s="241" t="s">
        <v>928</v>
      </c>
    </row>
    <row r="435" spans="1:6" ht="12.75">
      <c r="A435" s="237" t="s">
        <v>925</v>
      </c>
      <c r="B435" s="237" t="s">
        <v>926</v>
      </c>
      <c r="C435" s="238" t="s">
        <v>1013</v>
      </c>
      <c r="D435" s="239" t="s">
        <v>482</v>
      </c>
      <c r="E435" s="240">
        <v>21.24</v>
      </c>
      <c r="F435" s="241" t="s">
        <v>928</v>
      </c>
    </row>
    <row r="436" spans="1:6" ht="24">
      <c r="A436" s="237" t="s">
        <v>925</v>
      </c>
      <c r="B436" s="237" t="s">
        <v>926</v>
      </c>
      <c r="C436" s="238" t="s">
        <v>1014</v>
      </c>
      <c r="D436" s="239" t="s">
        <v>482</v>
      </c>
      <c r="E436" s="240">
        <v>8379.4283</v>
      </c>
      <c r="F436" s="241" t="s">
        <v>928</v>
      </c>
    </row>
    <row r="437" spans="1:6" ht="24">
      <c r="A437" s="237" t="s">
        <v>925</v>
      </c>
      <c r="B437" s="237" t="s">
        <v>926</v>
      </c>
      <c r="C437" s="238" t="s">
        <v>1015</v>
      </c>
      <c r="D437" s="239" t="s">
        <v>482</v>
      </c>
      <c r="E437" s="240">
        <v>3100.0017</v>
      </c>
      <c r="F437" s="241" t="s">
        <v>928</v>
      </c>
    </row>
    <row r="438" spans="1:6" ht="24">
      <c r="A438" s="237" t="s">
        <v>925</v>
      </c>
      <c r="B438" s="237" t="s">
        <v>926</v>
      </c>
      <c r="C438" s="238" t="s">
        <v>1016</v>
      </c>
      <c r="D438" s="239" t="s">
        <v>482</v>
      </c>
      <c r="E438" s="240">
        <v>7601.18</v>
      </c>
      <c r="F438" s="241" t="s">
        <v>928</v>
      </c>
    </row>
    <row r="439" spans="1:6" ht="12.75">
      <c r="A439" s="237" t="s">
        <v>925</v>
      </c>
      <c r="B439" s="237" t="s">
        <v>926</v>
      </c>
      <c r="C439" s="238" t="s">
        <v>1017</v>
      </c>
      <c r="D439" s="239" t="s">
        <v>482</v>
      </c>
      <c r="E439" s="240">
        <v>5.31</v>
      </c>
      <c r="F439" s="241" t="s">
        <v>928</v>
      </c>
    </row>
    <row r="440" spans="1:6" ht="12.75">
      <c r="A440" s="237" t="s">
        <v>925</v>
      </c>
      <c r="B440" s="237" t="s">
        <v>926</v>
      </c>
      <c r="C440" s="238" t="s">
        <v>1018</v>
      </c>
      <c r="D440" s="239" t="s">
        <v>482</v>
      </c>
      <c r="E440" s="240">
        <v>9.676</v>
      </c>
      <c r="F440" s="241" t="s">
        <v>928</v>
      </c>
    </row>
    <row r="441" spans="1:6" ht="12.75">
      <c r="A441" s="237" t="s">
        <v>925</v>
      </c>
      <c r="B441" s="237" t="s">
        <v>926</v>
      </c>
      <c r="C441" s="238" t="s">
        <v>1019</v>
      </c>
      <c r="D441" s="239" t="s">
        <v>482</v>
      </c>
      <c r="E441" s="240">
        <v>25.9246</v>
      </c>
      <c r="F441" s="241" t="s">
        <v>928</v>
      </c>
    </row>
    <row r="442" spans="1:6" ht="12.75">
      <c r="A442" s="237" t="s">
        <v>925</v>
      </c>
      <c r="B442" s="237" t="s">
        <v>926</v>
      </c>
      <c r="C442" s="238" t="s">
        <v>1020</v>
      </c>
      <c r="D442" s="239" t="s">
        <v>482</v>
      </c>
      <c r="E442" s="240">
        <v>4163.925</v>
      </c>
      <c r="F442" s="241" t="s">
        <v>928</v>
      </c>
    </row>
    <row r="443" spans="1:6" ht="12.75">
      <c r="A443" s="237" t="s">
        <v>925</v>
      </c>
      <c r="B443" s="237" t="s">
        <v>926</v>
      </c>
      <c r="C443" s="238" t="s">
        <v>1021</v>
      </c>
      <c r="D443" s="239" t="s">
        <v>482</v>
      </c>
      <c r="E443" s="240">
        <v>15.34</v>
      </c>
      <c r="F443" s="241" t="s">
        <v>928</v>
      </c>
    </row>
    <row r="444" spans="1:6" ht="12.75">
      <c r="A444" s="237" t="s">
        <v>925</v>
      </c>
      <c r="B444" s="237" t="s">
        <v>926</v>
      </c>
      <c r="C444" s="238" t="s">
        <v>1022</v>
      </c>
      <c r="D444" s="239" t="s">
        <v>482</v>
      </c>
      <c r="E444" s="240">
        <v>788.24</v>
      </c>
      <c r="F444" s="241" t="s">
        <v>928</v>
      </c>
    </row>
    <row r="445" spans="1:6" ht="12.75">
      <c r="A445" s="237" t="s">
        <v>925</v>
      </c>
      <c r="B445" s="237" t="s">
        <v>926</v>
      </c>
      <c r="C445" s="237" t="s">
        <v>1023</v>
      </c>
      <c r="D445" s="239" t="s">
        <v>482</v>
      </c>
      <c r="E445" s="242">
        <v>1888</v>
      </c>
      <c r="F445" s="243" t="s">
        <v>928</v>
      </c>
    </row>
    <row r="446" spans="1:6" ht="12.75">
      <c r="A446" s="237" t="s">
        <v>925</v>
      </c>
      <c r="B446" s="237" t="s">
        <v>926</v>
      </c>
      <c r="C446" s="237" t="s">
        <v>1024</v>
      </c>
      <c r="D446" s="239" t="s">
        <v>482</v>
      </c>
      <c r="E446" s="242">
        <v>1888</v>
      </c>
      <c r="F446" s="243" t="s">
        <v>928</v>
      </c>
    </row>
    <row r="447" spans="1:6" ht="12.75">
      <c r="A447" s="237" t="s">
        <v>925</v>
      </c>
      <c r="B447" s="237" t="s">
        <v>926</v>
      </c>
      <c r="C447" s="237" t="s">
        <v>1025</v>
      </c>
      <c r="D447" s="239" t="s">
        <v>482</v>
      </c>
      <c r="E447" s="242">
        <v>1858.5</v>
      </c>
      <c r="F447" s="243" t="s">
        <v>928</v>
      </c>
    </row>
    <row r="448" spans="1:6" ht="12.75">
      <c r="A448" s="237" t="s">
        <v>925</v>
      </c>
      <c r="B448" s="237" t="s">
        <v>926</v>
      </c>
      <c r="C448" s="238" t="s">
        <v>1026</v>
      </c>
      <c r="D448" s="239" t="s">
        <v>509</v>
      </c>
      <c r="E448" s="240">
        <v>27.14</v>
      </c>
      <c r="F448" s="241" t="s">
        <v>928</v>
      </c>
    </row>
    <row r="449" spans="1:6" ht="12.75">
      <c r="A449" s="237" t="s">
        <v>925</v>
      </c>
      <c r="B449" s="237" t="s">
        <v>926</v>
      </c>
      <c r="C449" s="238" t="s">
        <v>1027</v>
      </c>
      <c r="D449" s="239" t="s">
        <v>482</v>
      </c>
      <c r="E449" s="240">
        <v>33.4176</v>
      </c>
      <c r="F449" s="241" t="s">
        <v>928</v>
      </c>
    </row>
    <row r="450" spans="1:6" ht="12.75">
      <c r="A450" s="237" t="s">
        <v>925</v>
      </c>
      <c r="B450" s="237" t="s">
        <v>926</v>
      </c>
      <c r="C450" s="238" t="s">
        <v>1028</v>
      </c>
      <c r="D450" s="239" t="s">
        <v>482</v>
      </c>
      <c r="E450" s="240">
        <v>46.9995</v>
      </c>
      <c r="F450" s="241" t="s">
        <v>928</v>
      </c>
    </row>
    <row r="451" spans="1:6" ht="12.75">
      <c r="A451" s="237" t="s">
        <v>925</v>
      </c>
      <c r="B451" s="237" t="s">
        <v>926</v>
      </c>
      <c r="C451" s="238" t="s">
        <v>1029</v>
      </c>
      <c r="D451" s="239" t="s">
        <v>482</v>
      </c>
      <c r="E451" s="240">
        <v>49.206</v>
      </c>
      <c r="F451" s="241" t="s">
        <v>928</v>
      </c>
    </row>
    <row r="452" spans="1:6" ht="12.75">
      <c r="A452" s="237" t="s">
        <v>925</v>
      </c>
      <c r="B452" s="237" t="s">
        <v>926</v>
      </c>
      <c r="C452" s="238" t="s">
        <v>1030</v>
      </c>
      <c r="D452" s="239" t="s">
        <v>482</v>
      </c>
      <c r="E452" s="240">
        <v>619.5</v>
      </c>
      <c r="F452" s="241" t="s">
        <v>928</v>
      </c>
    </row>
    <row r="453" spans="1:6" ht="18" customHeight="1">
      <c r="A453" s="237" t="s">
        <v>925</v>
      </c>
      <c r="B453" s="237" t="s">
        <v>926</v>
      </c>
      <c r="C453" s="238" t="s">
        <v>1031</v>
      </c>
      <c r="D453" s="239" t="s">
        <v>482</v>
      </c>
      <c r="E453" s="240">
        <v>49.6073</v>
      </c>
      <c r="F453" s="241" t="s">
        <v>928</v>
      </c>
    </row>
    <row r="454" spans="1:6" ht="12.75">
      <c r="A454" s="237" t="s">
        <v>925</v>
      </c>
      <c r="B454" s="237" t="s">
        <v>926</v>
      </c>
      <c r="C454" s="238" t="s">
        <v>1032</v>
      </c>
      <c r="D454" s="239" t="s">
        <v>482</v>
      </c>
      <c r="E454" s="240">
        <v>1362.9</v>
      </c>
      <c r="F454" s="241" t="s">
        <v>928</v>
      </c>
    </row>
    <row r="455" spans="1:6" ht="12.75">
      <c r="A455" s="237" t="s">
        <v>925</v>
      </c>
      <c r="B455" s="237" t="s">
        <v>926</v>
      </c>
      <c r="C455" s="238" t="s">
        <v>1033</v>
      </c>
      <c r="D455" s="239" t="s">
        <v>482</v>
      </c>
      <c r="E455" s="240">
        <v>114.46</v>
      </c>
      <c r="F455" s="241" t="s">
        <v>928</v>
      </c>
    </row>
    <row r="456" spans="1:6" ht="18.75" customHeight="1">
      <c r="A456" s="237" t="s">
        <v>925</v>
      </c>
      <c r="B456" s="237" t="s">
        <v>926</v>
      </c>
      <c r="C456" s="238" t="s">
        <v>1034</v>
      </c>
      <c r="D456" s="239" t="s">
        <v>482</v>
      </c>
      <c r="E456" s="240">
        <v>4399.995</v>
      </c>
      <c r="F456" s="241" t="s">
        <v>928</v>
      </c>
    </row>
    <row r="457" spans="1:6" ht="18.75" customHeight="1">
      <c r="A457" s="237" t="s">
        <v>925</v>
      </c>
      <c r="B457" s="237" t="s">
        <v>926</v>
      </c>
      <c r="C457" s="238" t="s">
        <v>1035</v>
      </c>
      <c r="D457" s="239" t="s">
        <v>482</v>
      </c>
      <c r="E457" s="240">
        <v>2242</v>
      </c>
      <c r="F457" s="241" t="s">
        <v>928</v>
      </c>
    </row>
    <row r="458" spans="1:6" ht="18.75" customHeight="1">
      <c r="A458" s="237" t="s">
        <v>925</v>
      </c>
      <c r="B458" s="237" t="s">
        <v>926</v>
      </c>
      <c r="C458" s="238" t="s">
        <v>1036</v>
      </c>
      <c r="D458" s="239" t="s">
        <v>482</v>
      </c>
      <c r="E458" s="240">
        <v>1982.4</v>
      </c>
      <c r="F458" s="241" t="s">
        <v>928</v>
      </c>
    </row>
    <row r="459" spans="1:6" ht="24">
      <c r="A459" s="237" t="s">
        <v>925</v>
      </c>
      <c r="B459" s="237" t="s">
        <v>926</v>
      </c>
      <c r="C459" s="238" t="s">
        <v>1037</v>
      </c>
      <c r="D459" s="239" t="s">
        <v>482</v>
      </c>
      <c r="E459" s="240">
        <v>2006</v>
      </c>
      <c r="F459" s="241" t="s">
        <v>928</v>
      </c>
    </row>
    <row r="460" spans="1:6" ht="15" customHeight="1">
      <c r="A460" s="237" t="s">
        <v>925</v>
      </c>
      <c r="B460" s="237" t="s">
        <v>926</v>
      </c>
      <c r="C460" s="238" t="s">
        <v>1038</v>
      </c>
      <c r="D460" s="239" t="s">
        <v>482</v>
      </c>
      <c r="E460" s="240">
        <v>3186</v>
      </c>
      <c r="F460" s="241" t="s">
        <v>928</v>
      </c>
    </row>
    <row r="461" spans="1:6" ht="24">
      <c r="A461" s="237" t="s">
        <v>925</v>
      </c>
      <c r="B461" s="237" t="s">
        <v>926</v>
      </c>
      <c r="C461" s="238" t="s">
        <v>1039</v>
      </c>
      <c r="D461" s="239" t="s">
        <v>482</v>
      </c>
      <c r="E461" s="240">
        <v>2908.2525</v>
      </c>
      <c r="F461" s="241" t="s">
        <v>928</v>
      </c>
    </row>
    <row r="462" spans="1:6" ht="20.25" customHeight="1">
      <c r="A462" s="237" t="s">
        <v>925</v>
      </c>
      <c r="B462" s="237" t="s">
        <v>926</v>
      </c>
      <c r="C462" s="238" t="s">
        <v>1040</v>
      </c>
      <c r="D462" s="239" t="s">
        <v>482</v>
      </c>
      <c r="E462" s="240">
        <v>4979.6</v>
      </c>
      <c r="F462" s="241" t="s">
        <v>928</v>
      </c>
    </row>
    <row r="463" spans="1:6" ht="21.75" customHeight="1">
      <c r="A463" s="237" t="s">
        <v>925</v>
      </c>
      <c r="B463" s="237" t="s">
        <v>926</v>
      </c>
      <c r="C463" s="238" t="s">
        <v>1041</v>
      </c>
      <c r="D463" s="239" t="s">
        <v>482</v>
      </c>
      <c r="E463" s="240">
        <v>4248</v>
      </c>
      <c r="F463" s="241" t="s">
        <v>928</v>
      </c>
    </row>
    <row r="464" spans="1:6" ht="21.75" customHeight="1">
      <c r="A464" s="237" t="s">
        <v>925</v>
      </c>
      <c r="B464" s="237" t="s">
        <v>926</v>
      </c>
      <c r="C464" s="238" t="s">
        <v>1042</v>
      </c>
      <c r="D464" s="239" t="s">
        <v>482</v>
      </c>
      <c r="E464" s="240">
        <v>2419</v>
      </c>
      <c r="F464" s="241" t="s">
        <v>928</v>
      </c>
    </row>
    <row r="465" spans="1:6" ht="15" customHeight="1">
      <c r="A465" s="237" t="s">
        <v>925</v>
      </c>
      <c r="B465" s="237" t="s">
        <v>926</v>
      </c>
      <c r="C465" s="238" t="s">
        <v>1043</v>
      </c>
      <c r="D465" s="239" t="s">
        <v>482</v>
      </c>
      <c r="E465" s="240">
        <v>5015</v>
      </c>
      <c r="F465" s="241" t="s">
        <v>928</v>
      </c>
    </row>
    <row r="466" spans="1:6" ht="16.5" customHeight="1">
      <c r="A466" s="237" t="s">
        <v>925</v>
      </c>
      <c r="B466" s="237" t="s">
        <v>926</v>
      </c>
      <c r="C466" s="238" t="s">
        <v>1044</v>
      </c>
      <c r="D466" s="239" t="s">
        <v>482</v>
      </c>
      <c r="E466" s="240">
        <v>4398.45</v>
      </c>
      <c r="F466" s="241" t="s">
        <v>928</v>
      </c>
    </row>
    <row r="467" spans="1:6" ht="13.5" customHeight="1">
      <c r="A467" s="237" t="s">
        <v>925</v>
      </c>
      <c r="B467" s="237" t="s">
        <v>926</v>
      </c>
      <c r="C467" s="238" t="s">
        <v>1045</v>
      </c>
      <c r="D467" s="239" t="s">
        <v>482</v>
      </c>
      <c r="E467" s="240">
        <v>8142</v>
      </c>
      <c r="F467" s="241" t="s">
        <v>928</v>
      </c>
    </row>
    <row r="468" spans="1:6" ht="13.5" customHeight="1">
      <c r="A468" s="237" t="s">
        <v>925</v>
      </c>
      <c r="B468" s="237" t="s">
        <v>926</v>
      </c>
      <c r="C468" s="238" t="s">
        <v>1046</v>
      </c>
      <c r="D468" s="239" t="s">
        <v>482</v>
      </c>
      <c r="E468" s="240">
        <v>6608</v>
      </c>
      <c r="F468" s="241" t="s">
        <v>928</v>
      </c>
    </row>
    <row r="469" spans="1:6" ht="15" customHeight="1">
      <c r="A469" s="237" t="s">
        <v>925</v>
      </c>
      <c r="B469" s="237" t="s">
        <v>926</v>
      </c>
      <c r="C469" s="238" t="s">
        <v>1047</v>
      </c>
      <c r="D469" s="239" t="s">
        <v>482</v>
      </c>
      <c r="E469" s="240">
        <v>1899.8</v>
      </c>
      <c r="F469" s="241" t="s">
        <v>928</v>
      </c>
    </row>
    <row r="470" spans="1:6" ht="24">
      <c r="A470" s="237" t="s">
        <v>925</v>
      </c>
      <c r="B470" s="237" t="s">
        <v>926</v>
      </c>
      <c r="C470" s="238" t="s">
        <v>1048</v>
      </c>
      <c r="D470" s="239" t="s">
        <v>482</v>
      </c>
      <c r="E470" s="240">
        <v>7788</v>
      </c>
      <c r="F470" s="241" t="s">
        <v>928</v>
      </c>
    </row>
    <row r="471" spans="1:6" ht="24">
      <c r="A471" s="237" t="s">
        <v>925</v>
      </c>
      <c r="B471" s="237" t="s">
        <v>926</v>
      </c>
      <c r="C471" s="238" t="s">
        <v>1049</v>
      </c>
      <c r="D471" s="239" t="s">
        <v>482</v>
      </c>
      <c r="E471" s="240">
        <v>8732</v>
      </c>
      <c r="F471" s="241" t="s">
        <v>928</v>
      </c>
    </row>
    <row r="472" spans="1:6" ht="13.5" customHeight="1">
      <c r="A472" s="237" t="s">
        <v>925</v>
      </c>
      <c r="B472" s="237" t="s">
        <v>926</v>
      </c>
      <c r="C472" s="238" t="s">
        <v>1050</v>
      </c>
      <c r="D472" s="239" t="s">
        <v>482</v>
      </c>
      <c r="E472" s="240">
        <v>1911.01</v>
      </c>
      <c r="F472" s="241" t="s">
        <v>928</v>
      </c>
    </row>
    <row r="473" spans="1:6" ht="13.5" customHeight="1">
      <c r="A473" s="237" t="s">
        <v>925</v>
      </c>
      <c r="B473" s="237" t="s">
        <v>926</v>
      </c>
      <c r="C473" s="238" t="s">
        <v>1051</v>
      </c>
      <c r="D473" s="239" t="s">
        <v>482</v>
      </c>
      <c r="E473" s="240">
        <v>7670</v>
      </c>
      <c r="F473" s="241" t="s">
        <v>928</v>
      </c>
    </row>
    <row r="474" spans="1:6" ht="15.75" customHeight="1">
      <c r="A474" s="237" t="s">
        <v>925</v>
      </c>
      <c r="B474" s="237" t="s">
        <v>926</v>
      </c>
      <c r="C474" s="238" t="s">
        <v>1052</v>
      </c>
      <c r="D474" s="239" t="s">
        <v>482</v>
      </c>
      <c r="E474" s="240">
        <v>14.75</v>
      </c>
      <c r="F474" s="241" t="s">
        <v>928</v>
      </c>
    </row>
    <row r="475" spans="1:6" ht="15.75" customHeight="1">
      <c r="A475" s="237" t="s">
        <v>925</v>
      </c>
      <c r="B475" s="237" t="s">
        <v>926</v>
      </c>
      <c r="C475" s="238" t="s">
        <v>1053</v>
      </c>
      <c r="D475" s="239" t="s">
        <v>482</v>
      </c>
      <c r="E475" s="240">
        <v>233.64</v>
      </c>
      <c r="F475" s="241" t="s">
        <v>928</v>
      </c>
    </row>
    <row r="476" spans="1:6" ht="15" customHeight="1">
      <c r="A476" s="245" t="s">
        <v>1054</v>
      </c>
      <c r="B476" s="245" t="s">
        <v>1055</v>
      </c>
      <c r="C476" s="246" t="s">
        <v>1056</v>
      </c>
      <c r="D476" s="247" t="s">
        <v>880</v>
      </c>
      <c r="E476" s="248">
        <v>250</v>
      </c>
      <c r="F476" s="249" t="s">
        <v>1057</v>
      </c>
    </row>
    <row r="477" spans="1:6" ht="12.75">
      <c r="A477" s="245" t="s">
        <v>1054</v>
      </c>
      <c r="B477" s="245" t="s">
        <v>1055</v>
      </c>
      <c r="C477" s="246" t="s">
        <v>1058</v>
      </c>
      <c r="D477" s="247" t="s">
        <v>482</v>
      </c>
      <c r="E477" s="248">
        <v>362.25</v>
      </c>
      <c r="F477" s="249" t="s">
        <v>1059</v>
      </c>
    </row>
    <row r="478" spans="1:6" ht="15" customHeight="1">
      <c r="A478" s="245" t="s">
        <v>1054</v>
      </c>
      <c r="B478" s="245" t="s">
        <v>1055</v>
      </c>
      <c r="C478" s="246" t="s">
        <v>1060</v>
      </c>
      <c r="D478" s="247" t="s">
        <v>482</v>
      </c>
      <c r="E478" s="248">
        <v>402.6767</v>
      </c>
      <c r="F478" s="249" t="s">
        <v>1057</v>
      </c>
    </row>
    <row r="479" spans="1:6" ht="12.75">
      <c r="A479" s="245" t="s">
        <v>1054</v>
      </c>
      <c r="B479" s="245" t="s">
        <v>1055</v>
      </c>
      <c r="C479" s="250" t="s">
        <v>1061</v>
      </c>
      <c r="D479" s="251" t="s">
        <v>482</v>
      </c>
      <c r="E479" s="252">
        <v>475.16</v>
      </c>
      <c r="F479" s="249" t="s">
        <v>1059</v>
      </c>
    </row>
    <row r="480" spans="1:6" ht="15.75" customHeight="1">
      <c r="A480" s="245" t="s">
        <v>1054</v>
      </c>
      <c r="B480" s="245" t="s">
        <v>1055</v>
      </c>
      <c r="C480" s="246" t="s">
        <v>1062</v>
      </c>
      <c r="D480" s="247" t="s">
        <v>482</v>
      </c>
      <c r="E480" s="248">
        <v>466.1</v>
      </c>
      <c r="F480" s="249" t="s">
        <v>1057</v>
      </c>
    </row>
    <row r="481" spans="1:6" ht="12.75">
      <c r="A481" s="245" t="s">
        <v>1054</v>
      </c>
      <c r="B481" s="245" t="s">
        <v>1055</v>
      </c>
      <c r="C481" s="246" t="s">
        <v>1063</v>
      </c>
      <c r="D481" s="247" t="s">
        <v>482</v>
      </c>
      <c r="E481" s="248">
        <v>475.16</v>
      </c>
      <c r="F481" s="249" t="s">
        <v>1059</v>
      </c>
    </row>
    <row r="482" spans="1:6" ht="16.5" customHeight="1">
      <c r="A482" s="245" t="s">
        <v>1054</v>
      </c>
      <c r="B482" s="245" t="s">
        <v>1055</v>
      </c>
      <c r="C482" s="246" t="s">
        <v>1064</v>
      </c>
      <c r="D482" s="247" t="s">
        <v>799</v>
      </c>
      <c r="E482" s="248">
        <v>148</v>
      </c>
      <c r="F482" s="249" t="s">
        <v>1057</v>
      </c>
    </row>
    <row r="483" spans="1:6" ht="12.75">
      <c r="A483" s="245" t="s">
        <v>1054</v>
      </c>
      <c r="B483" s="245" t="s">
        <v>1055</v>
      </c>
      <c r="C483" s="246" t="s">
        <v>1065</v>
      </c>
      <c r="D483" s="247" t="s">
        <v>799</v>
      </c>
      <c r="E483" s="248">
        <v>393.75</v>
      </c>
      <c r="F483" s="249" t="s">
        <v>1059</v>
      </c>
    </row>
    <row r="484" spans="1:6" ht="12.75">
      <c r="A484" s="245" t="s">
        <v>1054</v>
      </c>
      <c r="B484" s="245" t="s">
        <v>1055</v>
      </c>
      <c r="C484" s="246" t="s">
        <v>1066</v>
      </c>
      <c r="D484" s="247" t="s">
        <v>482</v>
      </c>
      <c r="E484" s="248">
        <v>1535.12</v>
      </c>
      <c r="F484" s="249" t="s">
        <v>1059</v>
      </c>
    </row>
    <row r="485" spans="1:6" ht="12.75">
      <c r="A485" s="245" t="s">
        <v>1054</v>
      </c>
      <c r="B485" s="245" t="s">
        <v>1055</v>
      </c>
      <c r="C485" s="246" t="s">
        <v>1067</v>
      </c>
      <c r="D485" s="247" t="s">
        <v>482</v>
      </c>
      <c r="E485" s="248">
        <v>1300.95</v>
      </c>
      <c r="F485" s="249" t="s">
        <v>1057</v>
      </c>
    </row>
    <row r="486" spans="1:6" ht="12.75">
      <c r="A486" s="245" t="s">
        <v>1054</v>
      </c>
      <c r="B486" s="245" t="s">
        <v>1055</v>
      </c>
      <c r="C486" s="246" t="s">
        <v>1068</v>
      </c>
      <c r="D486" s="247" t="s">
        <v>482</v>
      </c>
      <c r="E486" s="248">
        <v>299.72</v>
      </c>
      <c r="F486" s="249" t="s">
        <v>1059</v>
      </c>
    </row>
    <row r="487" spans="1:6" ht="12.75">
      <c r="A487" s="245" t="s">
        <v>1054</v>
      </c>
      <c r="B487" s="245" t="s">
        <v>1055</v>
      </c>
      <c r="C487" s="246" t="s">
        <v>1069</v>
      </c>
      <c r="D487" s="247" t="s">
        <v>482</v>
      </c>
      <c r="E487" s="248">
        <v>236</v>
      </c>
      <c r="F487" s="249" t="s">
        <v>1057</v>
      </c>
    </row>
    <row r="488" spans="1:6" ht="12.75">
      <c r="A488" s="245" t="s">
        <v>1054</v>
      </c>
      <c r="B488" s="245" t="s">
        <v>1055</v>
      </c>
      <c r="C488" s="246" t="s">
        <v>1070</v>
      </c>
      <c r="D488" s="247" t="s">
        <v>482</v>
      </c>
      <c r="E488" s="248">
        <v>131.58</v>
      </c>
      <c r="F488" s="249" t="s">
        <v>1059</v>
      </c>
    </row>
    <row r="489" spans="1:6" ht="21.75" customHeight="1">
      <c r="A489" s="245" t="s">
        <v>1054</v>
      </c>
      <c r="B489" s="245" t="s">
        <v>1055</v>
      </c>
      <c r="C489" s="246" t="s">
        <v>1071</v>
      </c>
      <c r="D489" s="247" t="s">
        <v>482</v>
      </c>
      <c r="E489" s="248">
        <v>136.29</v>
      </c>
      <c r="F489" s="249" t="s">
        <v>1057</v>
      </c>
    </row>
    <row r="490" spans="1:6" ht="24.75" customHeight="1">
      <c r="A490" s="245" t="s">
        <v>1054</v>
      </c>
      <c r="B490" s="245" t="s">
        <v>1055</v>
      </c>
      <c r="C490" s="246" t="s">
        <v>1072</v>
      </c>
      <c r="D490" s="247" t="s">
        <v>482</v>
      </c>
      <c r="E490" s="248">
        <v>74.34</v>
      </c>
      <c r="F490" s="249" t="s">
        <v>1057</v>
      </c>
    </row>
    <row r="491" spans="1:6" ht="27.75" customHeight="1">
      <c r="A491" s="245" t="s">
        <v>1054</v>
      </c>
      <c r="B491" s="245" t="s">
        <v>1055</v>
      </c>
      <c r="C491" s="246" t="s">
        <v>1073</v>
      </c>
      <c r="D491" s="247" t="s">
        <v>482</v>
      </c>
      <c r="E491" s="248">
        <v>52.4983</v>
      </c>
      <c r="F491" s="249" t="s">
        <v>1057</v>
      </c>
    </row>
    <row r="492" spans="1:6" ht="24.75" customHeight="1">
      <c r="A492" s="245" t="s">
        <v>1054</v>
      </c>
      <c r="B492" s="245" t="s">
        <v>1055</v>
      </c>
      <c r="C492" s="246" t="s">
        <v>1074</v>
      </c>
      <c r="D492" s="247" t="s">
        <v>482</v>
      </c>
      <c r="E492" s="248">
        <v>61.95</v>
      </c>
      <c r="F492" s="249" t="s">
        <v>1059</v>
      </c>
    </row>
    <row r="493" spans="1:6" ht="19.5" customHeight="1">
      <c r="A493" s="245" t="s">
        <v>1054</v>
      </c>
      <c r="B493" s="245" t="s">
        <v>1055</v>
      </c>
      <c r="C493" s="246" t="s">
        <v>1075</v>
      </c>
      <c r="D493" s="247" t="s">
        <v>482</v>
      </c>
      <c r="E493" s="248">
        <v>94.3527</v>
      </c>
      <c r="F493" s="249" t="s">
        <v>1057</v>
      </c>
    </row>
    <row r="494" spans="1:6" ht="21" customHeight="1">
      <c r="A494" s="245" t="s">
        <v>1054</v>
      </c>
      <c r="B494" s="245" t="s">
        <v>1055</v>
      </c>
      <c r="C494" s="246" t="s">
        <v>1076</v>
      </c>
      <c r="D494" s="247" t="s">
        <v>482</v>
      </c>
      <c r="E494" s="248">
        <v>131.582</v>
      </c>
      <c r="F494" s="249" t="s">
        <v>1059</v>
      </c>
    </row>
    <row r="495" spans="1:6" ht="22.5" customHeight="1">
      <c r="A495" s="245" t="s">
        <v>1054</v>
      </c>
      <c r="B495" s="245" t="s">
        <v>1055</v>
      </c>
      <c r="C495" s="246" t="s">
        <v>1077</v>
      </c>
      <c r="D495" s="247" t="s">
        <v>482</v>
      </c>
      <c r="E495" s="248">
        <v>94.3527</v>
      </c>
      <c r="F495" s="249" t="s">
        <v>1057</v>
      </c>
    </row>
    <row r="496" spans="1:6" ht="21" customHeight="1">
      <c r="A496" s="245" t="s">
        <v>1054</v>
      </c>
      <c r="B496" s="245" t="s">
        <v>1055</v>
      </c>
      <c r="C496" s="246" t="s">
        <v>1078</v>
      </c>
      <c r="D496" s="247" t="s">
        <v>482</v>
      </c>
      <c r="E496" s="248">
        <v>131.582</v>
      </c>
      <c r="F496" s="249" t="s">
        <v>1059</v>
      </c>
    </row>
    <row r="497" spans="1:6" ht="21" customHeight="1">
      <c r="A497" s="245" t="s">
        <v>1054</v>
      </c>
      <c r="B497" s="245" t="s">
        <v>1055</v>
      </c>
      <c r="C497" s="246" t="s">
        <v>1079</v>
      </c>
      <c r="D497" s="247" t="s">
        <v>482</v>
      </c>
      <c r="E497" s="248">
        <v>43.3653</v>
      </c>
      <c r="F497" s="249" t="s">
        <v>1057</v>
      </c>
    </row>
    <row r="498" spans="1:6" ht="23.25" customHeight="1">
      <c r="A498" s="245" t="s">
        <v>1054</v>
      </c>
      <c r="B498" s="245" t="s">
        <v>1055</v>
      </c>
      <c r="C498" s="246" t="s">
        <v>1080</v>
      </c>
      <c r="D498" s="247" t="s">
        <v>482</v>
      </c>
      <c r="E498" s="248">
        <v>78.75</v>
      </c>
      <c r="F498" s="249" t="s">
        <v>1059</v>
      </c>
    </row>
    <row r="499" spans="1:6" ht="23.25" customHeight="1">
      <c r="A499" s="245" t="s">
        <v>1054</v>
      </c>
      <c r="B499" s="245" t="s">
        <v>1055</v>
      </c>
      <c r="C499" s="246" t="s">
        <v>1081</v>
      </c>
      <c r="D499" s="247" t="s">
        <v>482</v>
      </c>
      <c r="E499" s="248">
        <v>73</v>
      </c>
      <c r="F499" s="249" t="s">
        <v>1057</v>
      </c>
    </row>
    <row r="500" spans="1:6" ht="15" customHeight="1">
      <c r="A500" s="245" t="s">
        <v>1054</v>
      </c>
      <c r="B500" s="245" t="s">
        <v>1055</v>
      </c>
      <c r="C500" s="246" t="s">
        <v>1082</v>
      </c>
      <c r="D500" s="247" t="s">
        <v>482</v>
      </c>
      <c r="E500" s="248">
        <v>723.705</v>
      </c>
      <c r="F500" s="249" t="s">
        <v>1059</v>
      </c>
    </row>
    <row r="501" spans="1:6" ht="22.5" customHeight="1">
      <c r="A501" s="245" t="s">
        <v>1054</v>
      </c>
      <c r="B501" s="245" t="s">
        <v>1055</v>
      </c>
      <c r="C501" s="246" t="s">
        <v>1083</v>
      </c>
      <c r="D501" s="247" t="s">
        <v>482</v>
      </c>
      <c r="E501" s="248">
        <v>224.2</v>
      </c>
      <c r="F501" s="249" t="s">
        <v>1057</v>
      </c>
    </row>
    <row r="502" spans="1:6" ht="26.25" customHeight="1">
      <c r="A502" s="245" t="s">
        <v>1054</v>
      </c>
      <c r="B502" s="245" t="s">
        <v>1055</v>
      </c>
      <c r="C502" s="246" t="s">
        <v>1084</v>
      </c>
      <c r="D502" s="247" t="s">
        <v>482</v>
      </c>
      <c r="E502" s="248">
        <v>433.65</v>
      </c>
      <c r="F502" s="249" t="s">
        <v>1059</v>
      </c>
    </row>
    <row r="503" spans="1:6" ht="18.75" customHeight="1">
      <c r="A503" s="245" t="s">
        <v>1054</v>
      </c>
      <c r="B503" s="245" t="s">
        <v>1055</v>
      </c>
      <c r="C503" s="246" t="s">
        <v>1085</v>
      </c>
      <c r="D503" s="247" t="s">
        <v>482</v>
      </c>
      <c r="E503" s="248">
        <v>224.2</v>
      </c>
      <c r="F503" s="249" t="s">
        <v>1057</v>
      </c>
    </row>
    <row r="504" spans="1:6" ht="16.5" customHeight="1">
      <c r="A504" s="245" t="s">
        <v>1054</v>
      </c>
      <c r="B504" s="245" t="s">
        <v>1055</v>
      </c>
      <c r="C504" s="246" t="s">
        <v>1086</v>
      </c>
      <c r="D504" s="247" t="s">
        <v>482</v>
      </c>
      <c r="E504" s="248">
        <v>433.65</v>
      </c>
      <c r="F504" s="249" t="s">
        <v>1059</v>
      </c>
    </row>
    <row r="505" spans="1:6" ht="29.25" customHeight="1">
      <c r="A505" s="245" t="s">
        <v>1054</v>
      </c>
      <c r="B505" s="245" t="s">
        <v>1055</v>
      </c>
      <c r="C505" s="246" t="s">
        <v>1087</v>
      </c>
      <c r="D505" s="247" t="s">
        <v>482</v>
      </c>
      <c r="E505" s="248">
        <v>224.2</v>
      </c>
      <c r="F505" s="249" t="s">
        <v>1057</v>
      </c>
    </row>
    <row r="506" spans="1:6" ht="31.5" customHeight="1">
      <c r="A506" s="245" t="s">
        <v>1054</v>
      </c>
      <c r="B506" s="245" t="s">
        <v>1055</v>
      </c>
      <c r="C506" s="246" t="s">
        <v>1088</v>
      </c>
      <c r="D506" s="247" t="s">
        <v>482</v>
      </c>
      <c r="E506" s="248">
        <v>433.65</v>
      </c>
      <c r="F506" s="249" t="s">
        <v>1059</v>
      </c>
    </row>
    <row r="507" spans="1:6" ht="24.75" customHeight="1">
      <c r="A507" s="245" t="s">
        <v>1054</v>
      </c>
      <c r="B507" s="245" t="s">
        <v>1055</v>
      </c>
      <c r="C507" s="246" t="s">
        <v>1089</v>
      </c>
      <c r="D507" s="247" t="s">
        <v>482</v>
      </c>
      <c r="E507" s="248">
        <v>99.12</v>
      </c>
      <c r="F507" s="249" t="s">
        <v>1057</v>
      </c>
    </row>
    <row r="508" spans="1:6" ht="12.75">
      <c r="A508" s="245" t="s">
        <v>1054</v>
      </c>
      <c r="B508" s="245" t="s">
        <v>1055</v>
      </c>
      <c r="C508" s="246" t="s">
        <v>1090</v>
      </c>
      <c r="D508" s="247" t="s">
        <v>482</v>
      </c>
      <c r="E508" s="248">
        <v>384.09</v>
      </c>
      <c r="F508" s="249" t="s">
        <v>1057</v>
      </c>
    </row>
    <row r="509" spans="1:6" ht="36.75" customHeight="1">
      <c r="A509" s="245" t="s">
        <v>1054</v>
      </c>
      <c r="B509" s="245" t="s">
        <v>1055</v>
      </c>
      <c r="C509" s="246" t="s">
        <v>1091</v>
      </c>
      <c r="D509" s="247" t="s">
        <v>482</v>
      </c>
      <c r="E509" s="248">
        <v>3669.75</v>
      </c>
      <c r="F509" s="249" t="s">
        <v>1057</v>
      </c>
    </row>
    <row r="510" spans="1:6" ht="37.5" customHeight="1">
      <c r="A510" s="245" t="s">
        <v>1054</v>
      </c>
      <c r="B510" s="245" t="s">
        <v>1055</v>
      </c>
      <c r="C510" s="246" t="s">
        <v>1092</v>
      </c>
      <c r="D510" s="247" t="s">
        <v>880</v>
      </c>
      <c r="E510" s="248">
        <v>183.75</v>
      </c>
      <c r="F510" s="249" t="s">
        <v>1057</v>
      </c>
    </row>
    <row r="511" spans="1:6" ht="34.5" customHeight="1">
      <c r="A511" s="245" t="s">
        <v>1054</v>
      </c>
      <c r="B511" s="245" t="s">
        <v>1055</v>
      </c>
      <c r="C511" s="246" t="s">
        <v>1093</v>
      </c>
      <c r="D511" s="247" t="s">
        <v>482</v>
      </c>
      <c r="E511" s="248">
        <v>255.86</v>
      </c>
      <c r="F511" s="249" t="s">
        <v>1059</v>
      </c>
    </row>
    <row r="512" spans="1:6" ht="30.75" customHeight="1">
      <c r="A512" s="245" t="s">
        <v>1054</v>
      </c>
      <c r="B512" s="245" t="s">
        <v>1055</v>
      </c>
      <c r="C512" s="246" t="s">
        <v>1094</v>
      </c>
      <c r="D512" s="247" t="s">
        <v>482</v>
      </c>
      <c r="E512" s="248">
        <v>548.26</v>
      </c>
      <c r="F512" s="249" t="s">
        <v>1059</v>
      </c>
    </row>
    <row r="513" spans="1:6" ht="35.25" customHeight="1">
      <c r="A513" s="245" t="s">
        <v>1054</v>
      </c>
      <c r="B513" s="245" t="s">
        <v>1055</v>
      </c>
      <c r="C513" s="246" t="s">
        <v>1095</v>
      </c>
      <c r="D513" s="247" t="s">
        <v>482</v>
      </c>
      <c r="E513" s="248">
        <v>3422</v>
      </c>
      <c r="F513" s="249" t="s">
        <v>1057</v>
      </c>
    </row>
    <row r="514" spans="1:6" ht="24.75" customHeight="1">
      <c r="A514" s="98" t="s">
        <v>125</v>
      </c>
      <c r="B514" s="98" t="s">
        <v>1096</v>
      </c>
      <c r="C514" s="99" t="s">
        <v>1097</v>
      </c>
      <c r="D514" s="100" t="s">
        <v>902</v>
      </c>
      <c r="E514" s="101">
        <v>1500</v>
      </c>
      <c r="F514" s="138" t="s">
        <v>1098</v>
      </c>
    </row>
    <row r="515" spans="1:6" ht="27" customHeight="1">
      <c r="A515" s="98" t="s">
        <v>125</v>
      </c>
      <c r="B515" s="98" t="s">
        <v>1096</v>
      </c>
      <c r="C515" s="99" t="s">
        <v>1097</v>
      </c>
      <c r="D515" s="100" t="s">
        <v>902</v>
      </c>
      <c r="E515" s="101">
        <v>2050</v>
      </c>
      <c r="F515" s="138" t="s">
        <v>1098</v>
      </c>
    </row>
    <row r="516" spans="1:6" ht="27.75" customHeight="1">
      <c r="A516" s="98" t="s">
        <v>125</v>
      </c>
      <c r="B516" s="98" t="s">
        <v>1096</v>
      </c>
      <c r="C516" s="99" t="s">
        <v>1099</v>
      </c>
      <c r="D516" s="100" t="s">
        <v>902</v>
      </c>
      <c r="E516" s="101">
        <v>3500</v>
      </c>
      <c r="F516" s="138" t="s">
        <v>1098</v>
      </c>
    </row>
    <row r="517" spans="1:6" ht="32.25" customHeight="1">
      <c r="A517" s="98" t="s">
        <v>125</v>
      </c>
      <c r="B517" s="98" t="s">
        <v>1096</v>
      </c>
      <c r="C517" s="99" t="s">
        <v>1100</v>
      </c>
      <c r="D517" s="100" t="s">
        <v>902</v>
      </c>
      <c r="E517" s="101">
        <v>2100</v>
      </c>
      <c r="F517" s="138" t="s">
        <v>1098</v>
      </c>
    </row>
    <row r="518" spans="1:6" ht="12.75">
      <c r="A518" s="98" t="s">
        <v>265</v>
      </c>
      <c r="B518" s="98" t="s">
        <v>1101</v>
      </c>
      <c r="C518" s="99" t="s">
        <v>265</v>
      </c>
      <c r="D518" s="100" t="s">
        <v>1102</v>
      </c>
      <c r="E518" s="101">
        <v>0</v>
      </c>
      <c r="F518" s="138" t="s">
        <v>1103</v>
      </c>
    </row>
    <row r="519" spans="1:6" ht="12.75">
      <c r="A519" s="98" t="s">
        <v>266</v>
      </c>
      <c r="B519" s="98" t="s">
        <v>1101</v>
      </c>
      <c r="C519" s="99" t="s">
        <v>266</v>
      </c>
      <c r="D519" s="100" t="s">
        <v>1102</v>
      </c>
      <c r="E519" s="101">
        <v>0</v>
      </c>
      <c r="F519" s="138" t="s">
        <v>1104</v>
      </c>
    </row>
    <row r="520" spans="1:6" ht="12.75">
      <c r="A520" s="98" t="s">
        <v>267</v>
      </c>
      <c r="B520" s="98" t="s">
        <v>1101</v>
      </c>
      <c r="C520" s="99" t="s">
        <v>267</v>
      </c>
      <c r="D520" s="100" t="s">
        <v>1102</v>
      </c>
      <c r="E520" s="101">
        <v>0</v>
      </c>
      <c r="F520" s="138" t="s">
        <v>1105</v>
      </c>
    </row>
    <row r="539" spans="1:4" ht="15">
      <c r="A539" s="253" t="s">
        <v>0</v>
      </c>
      <c r="B539" s="254"/>
      <c r="C539" s="254"/>
      <c r="D539" s="254"/>
    </row>
    <row r="540" spans="1:4" ht="15">
      <c r="A540" s="256" t="s">
        <v>188</v>
      </c>
      <c r="B540" s="254" t="s">
        <v>480</v>
      </c>
      <c r="C540" s="254"/>
      <c r="D540" s="254"/>
    </row>
    <row r="541" spans="1:4" ht="15">
      <c r="A541" s="256" t="s">
        <v>179</v>
      </c>
      <c r="B541" s="254" t="s">
        <v>485</v>
      </c>
      <c r="C541" s="254"/>
      <c r="D541" s="254"/>
    </row>
    <row r="542" spans="1:4" ht="15">
      <c r="A542" s="256" t="s">
        <v>203</v>
      </c>
      <c r="B542" s="254" t="s">
        <v>507</v>
      </c>
      <c r="C542" s="254"/>
      <c r="D542" s="254"/>
    </row>
    <row r="543" spans="1:4" ht="15">
      <c r="A543" s="256" t="s">
        <v>265</v>
      </c>
      <c r="B543" s="254" t="s">
        <v>1101</v>
      </c>
      <c r="C543" s="254"/>
      <c r="D543" s="254"/>
    </row>
    <row r="544" spans="1:4" ht="15">
      <c r="A544" s="256" t="s">
        <v>266</v>
      </c>
      <c r="B544" s="254" t="s">
        <v>1101</v>
      </c>
      <c r="C544" s="254"/>
      <c r="D544" s="254"/>
    </row>
    <row r="545" spans="1:4" ht="15">
      <c r="A545" s="256" t="s">
        <v>517</v>
      </c>
      <c r="B545" s="254" t="s">
        <v>518</v>
      </c>
      <c r="C545" s="254"/>
      <c r="D545" s="254"/>
    </row>
    <row r="546" spans="1:4" ht="15">
      <c r="A546" s="256" t="s">
        <v>272</v>
      </c>
      <c r="B546" s="254" t="s">
        <v>525</v>
      </c>
      <c r="C546" s="254"/>
      <c r="D546" s="254"/>
    </row>
    <row r="547" spans="1:4" ht="15">
      <c r="A547" s="256" t="s">
        <v>260</v>
      </c>
      <c r="B547" s="254" t="s">
        <v>536</v>
      </c>
      <c r="C547" s="254"/>
      <c r="D547" s="254"/>
    </row>
    <row r="548" spans="1:4" ht="15">
      <c r="A548" s="256" t="s">
        <v>626</v>
      </c>
      <c r="B548" s="254" t="s">
        <v>627</v>
      </c>
      <c r="C548" s="254"/>
      <c r="D548" s="254"/>
    </row>
    <row r="549" spans="1:4" ht="15">
      <c r="A549" s="256" t="s">
        <v>448</v>
      </c>
      <c r="B549" s="254" t="s">
        <v>634</v>
      </c>
      <c r="C549" s="254"/>
      <c r="D549" s="254"/>
    </row>
    <row r="550" spans="1:4" ht="15">
      <c r="A550" s="256" t="s">
        <v>638</v>
      </c>
      <c r="B550" s="254" t="s">
        <v>639</v>
      </c>
      <c r="C550" s="254"/>
      <c r="D550" s="254"/>
    </row>
    <row r="551" spans="1:4" ht="15">
      <c r="A551" s="256" t="s">
        <v>232</v>
      </c>
      <c r="B551" s="254" t="s">
        <v>644</v>
      </c>
      <c r="C551" s="254"/>
      <c r="D551" s="254"/>
    </row>
    <row r="552" spans="1:4" ht="15">
      <c r="A552" s="256" t="s">
        <v>219</v>
      </c>
      <c r="B552" s="254" t="s">
        <v>656</v>
      </c>
      <c r="C552" s="254"/>
      <c r="D552" s="254"/>
    </row>
    <row r="553" spans="1:4" ht="15">
      <c r="A553" s="256" t="s">
        <v>124</v>
      </c>
      <c r="B553" s="254" t="s">
        <v>689</v>
      </c>
      <c r="C553" s="254"/>
      <c r="D553" s="254"/>
    </row>
    <row r="554" spans="1:4" ht="15">
      <c r="A554" s="256" t="s">
        <v>200</v>
      </c>
      <c r="B554" s="254" t="s">
        <v>692</v>
      </c>
      <c r="C554" s="254"/>
      <c r="D554" s="254"/>
    </row>
    <row r="555" spans="1:4" ht="15">
      <c r="A555" s="256" t="s">
        <v>154</v>
      </c>
      <c r="B555" s="254" t="s">
        <v>702</v>
      </c>
      <c r="C555" s="254"/>
      <c r="D555" s="254"/>
    </row>
    <row r="556" spans="1:4" ht="15">
      <c r="A556" s="256" t="s">
        <v>706</v>
      </c>
      <c r="B556" s="254" t="s">
        <v>702</v>
      </c>
      <c r="C556" s="254"/>
      <c r="D556" s="254"/>
    </row>
    <row r="557" spans="1:3" ht="15">
      <c r="A557" s="256" t="s">
        <v>153</v>
      </c>
      <c r="B557" s="254" t="s">
        <v>702</v>
      </c>
      <c r="C557" s="254"/>
    </row>
    <row r="558" spans="1:3" ht="15">
      <c r="A558" s="256" t="s">
        <v>713</v>
      </c>
      <c r="B558" s="254" t="s">
        <v>702</v>
      </c>
      <c r="C558" s="254"/>
    </row>
    <row r="559" spans="1:3" ht="15">
      <c r="A559" s="256" t="s">
        <v>722</v>
      </c>
      <c r="B559" s="254" t="s">
        <v>702</v>
      </c>
      <c r="C559" s="254"/>
    </row>
    <row r="560" spans="1:3" ht="15">
      <c r="A560" s="256" t="s">
        <v>243</v>
      </c>
      <c r="B560" s="254" t="s">
        <v>727</v>
      </c>
      <c r="C560" s="254"/>
    </row>
    <row r="561" spans="1:3" ht="15">
      <c r="A561" s="256" t="s">
        <v>744</v>
      </c>
      <c r="B561" s="254" t="s">
        <v>745</v>
      </c>
      <c r="C561" s="254"/>
    </row>
    <row r="562" spans="1:3" ht="15">
      <c r="A562" s="256" t="s">
        <v>253</v>
      </c>
      <c r="B562" s="254" t="s">
        <v>749</v>
      </c>
      <c r="C562" s="254"/>
    </row>
    <row r="563" spans="1:3" ht="15">
      <c r="A563" s="256" t="s">
        <v>145</v>
      </c>
      <c r="B563" s="254" t="s">
        <v>776</v>
      </c>
      <c r="C563" s="254"/>
    </row>
    <row r="564" spans="1:3" ht="15">
      <c r="A564" s="256" t="s">
        <v>275</v>
      </c>
      <c r="B564" s="254" t="s">
        <v>779</v>
      </c>
      <c r="C564" s="254"/>
    </row>
    <row r="565" spans="1:3" ht="15">
      <c r="A565" s="256" t="s">
        <v>267</v>
      </c>
      <c r="B565" s="254" t="s">
        <v>1101</v>
      </c>
      <c r="C565" s="254"/>
    </row>
    <row r="566" spans="1:3" ht="15">
      <c r="A566" s="256" t="s">
        <v>128</v>
      </c>
      <c r="B566" s="254" t="s">
        <v>785</v>
      </c>
      <c r="C566" s="254"/>
    </row>
    <row r="567" spans="1:3" ht="15">
      <c r="A567" s="256" t="s">
        <v>788</v>
      </c>
      <c r="B567" s="254" t="s">
        <v>789</v>
      </c>
      <c r="C567" s="254"/>
    </row>
    <row r="568" spans="1:3" ht="15">
      <c r="A568" s="256" t="s">
        <v>192</v>
      </c>
      <c r="B568" s="254" t="s">
        <v>793</v>
      </c>
      <c r="C568" s="254"/>
    </row>
    <row r="569" spans="1:3" ht="15">
      <c r="A569" s="256" t="s">
        <v>206</v>
      </c>
      <c r="B569" s="254" t="s">
        <v>797</v>
      </c>
      <c r="C569" s="254"/>
    </row>
    <row r="570" spans="1:3" ht="15">
      <c r="A570" s="256" t="s">
        <v>213</v>
      </c>
      <c r="B570" s="254" t="s">
        <v>801</v>
      </c>
      <c r="C570" s="254"/>
    </row>
    <row r="571" spans="1:3" ht="15">
      <c r="A571" s="256" t="s">
        <v>379</v>
      </c>
      <c r="B571" s="254" t="s">
        <v>806</v>
      </c>
      <c r="C571" s="254"/>
    </row>
    <row r="572" spans="1:3" ht="15">
      <c r="A572" s="256" t="s">
        <v>212</v>
      </c>
      <c r="B572" s="254" t="s">
        <v>835</v>
      </c>
      <c r="C572" s="254"/>
    </row>
    <row r="573" spans="1:3" ht="15">
      <c r="A573" s="256" t="s">
        <v>247</v>
      </c>
      <c r="B573" s="254" t="s">
        <v>842</v>
      </c>
      <c r="C573" s="254"/>
    </row>
    <row r="574" spans="1:3" ht="15">
      <c r="A574" s="256" t="s">
        <v>196</v>
      </c>
      <c r="B574" s="254" t="s">
        <v>866</v>
      </c>
      <c r="C574" s="254"/>
    </row>
    <row r="575" spans="1:3" ht="15">
      <c r="A575" s="256" t="s">
        <v>215</v>
      </c>
      <c r="B575" s="254" t="s">
        <v>888</v>
      </c>
      <c r="C575" s="254"/>
    </row>
    <row r="576" spans="1:3" ht="15">
      <c r="A576" s="256" t="s">
        <v>891</v>
      </c>
      <c r="B576" s="254" t="s">
        <v>892</v>
      </c>
      <c r="C576" s="254"/>
    </row>
    <row r="577" spans="1:3" ht="15">
      <c r="A577" s="256" t="s">
        <v>123</v>
      </c>
      <c r="B577" s="254" t="s">
        <v>895</v>
      </c>
      <c r="C577" s="254"/>
    </row>
    <row r="578" spans="1:3" ht="15">
      <c r="A578" s="256" t="s">
        <v>899</v>
      </c>
      <c r="B578" s="254" t="s">
        <v>900</v>
      </c>
      <c r="C578" s="254"/>
    </row>
    <row r="579" spans="1:3" ht="15">
      <c r="A579" s="256" t="s">
        <v>904</v>
      </c>
      <c r="B579" s="254" t="s">
        <v>905</v>
      </c>
      <c r="C579" s="254"/>
    </row>
    <row r="580" spans="1:3" ht="15">
      <c r="A580" s="256" t="s">
        <v>909</v>
      </c>
      <c r="B580" s="254" t="s">
        <v>910</v>
      </c>
      <c r="C580" s="254"/>
    </row>
    <row r="581" spans="1:3" ht="15">
      <c r="A581" s="256" t="s">
        <v>925</v>
      </c>
      <c r="B581" s="254" t="s">
        <v>926</v>
      </c>
      <c r="C581" s="254"/>
    </row>
    <row r="582" spans="1:3" ht="15">
      <c r="A582" s="256" t="s">
        <v>1054</v>
      </c>
      <c r="B582" s="254" t="s">
        <v>1055</v>
      </c>
      <c r="C582" s="254"/>
    </row>
    <row r="583" spans="1:3" ht="15">
      <c r="A583" s="256" t="s">
        <v>125</v>
      </c>
      <c r="B583" s="254" t="s">
        <v>1096</v>
      </c>
      <c r="C583" s="254"/>
    </row>
    <row r="584" spans="1:3" ht="15">
      <c r="A584" s="256"/>
      <c r="B584" s="254"/>
      <c r="C584" s="254"/>
    </row>
    <row r="585" ht="15">
      <c r="B585" s="254"/>
    </row>
    <row r="586" ht="15">
      <c r="B586" s="254"/>
    </row>
    <row r="587" ht="15">
      <c r="B587" s="254"/>
    </row>
    <row r="588" ht="15">
      <c r="B588" s="254"/>
    </row>
    <row r="589" ht="15">
      <c r="B589" s="254"/>
    </row>
    <row r="590" ht="15">
      <c r="B590" s="254"/>
    </row>
    <row r="591" ht="15">
      <c r="B591" s="254"/>
    </row>
    <row r="592" ht="15">
      <c r="B592" s="254"/>
    </row>
    <row r="593" ht="15">
      <c r="B593" s="254"/>
    </row>
    <row r="594" ht="15">
      <c r="B594" s="254"/>
    </row>
    <row r="595" ht="15">
      <c r="B595" s="254"/>
    </row>
    <row r="596" ht="15">
      <c r="B596" s="254"/>
    </row>
    <row r="597" ht="15">
      <c r="B597" s="254"/>
    </row>
    <row r="598" ht="15">
      <c r="B598" s="254"/>
    </row>
    <row r="599" ht="15">
      <c r="B599" s="254"/>
    </row>
    <row r="600" ht="15">
      <c r="B600" s="254"/>
    </row>
    <row r="601" ht="15">
      <c r="B601" s="254"/>
    </row>
    <row r="602" ht="15">
      <c r="B602" s="254"/>
    </row>
    <row r="603" ht="15">
      <c r="B603" s="254"/>
    </row>
    <row r="604" ht="15">
      <c r="B604" s="254"/>
    </row>
    <row r="605" ht="15">
      <c r="B605" s="254"/>
    </row>
    <row r="606" ht="15">
      <c r="B606" s="254"/>
    </row>
    <row r="607" ht="15">
      <c r="B607" s="254"/>
    </row>
    <row r="608" ht="15">
      <c r="B608" s="254"/>
    </row>
    <row r="609" ht="15">
      <c r="B609" s="254"/>
    </row>
    <row r="610" ht="15">
      <c r="B610" s="254"/>
    </row>
    <row r="611" ht="15">
      <c r="B611" s="254"/>
    </row>
    <row r="612" ht="15">
      <c r="B612" s="254"/>
    </row>
    <row r="613" ht="15">
      <c r="B613" s="254"/>
    </row>
    <row r="614" ht="15">
      <c r="B614" s="254"/>
    </row>
    <row r="615" ht="15">
      <c r="B615" s="254"/>
    </row>
    <row r="616" ht="15">
      <c r="B616" s="254"/>
    </row>
    <row r="617" ht="15">
      <c r="B617" s="254"/>
    </row>
    <row r="618" ht="15">
      <c r="B618" s="254"/>
    </row>
    <row r="619" ht="15">
      <c r="B619" s="254"/>
    </row>
    <row r="620" ht="15">
      <c r="B620" s="254"/>
    </row>
    <row r="621" ht="15">
      <c r="B621" s="254"/>
    </row>
    <row r="622" ht="15">
      <c r="B622" s="254"/>
    </row>
    <row r="623" ht="15">
      <c r="B623" s="254"/>
    </row>
    <row r="624" ht="15">
      <c r="B624" s="254"/>
    </row>
    <row r="625" ht="15">
      <c r="B625" s="254"/>
    </row>
    <row r="626" ht="15">
      <c r="B626" s="254"/>
    </row>
    <row r="627" ht="15">
      <c r="B627" s="254"/>
    </row>
    <row r="628" ht="15">
      <c r="B628" s="254"/>
    </row>
  </sheetData>
  <sheetProtection/>
  <autoFilter ref="A1:E517">
    <sortState ref="A2:E628">
      <sortCondition sortBy="value" ref="A2:A628"/>
    </sortState>
  </autoFilter>
  <conditionalFormatting sqref="C135 C513 C449:C450">
    <cfRule type="colorScale" priority="2" dxfId="0">
      <colorScale>
        <cfvo type="min" val="0"/>
        <cfvo type="percentile" val="50"/>
        <cfvo type="max"/>
        <color rgb="FFF8696B"/>
        <color rgb="FFFFEB84"/>
        <color rgb="FF63BE7B"/>
      </colorScale>
    </cfRule>
  </conditionalFormatting>
  <conditionalFormatting sqref="D135 D449">
    <cfRule type="colorScale" priority="3" dxfId="0">
      <colorScale>
        <cfvo type="min" val="0"/>
        <cfvo type="percentile" val="50"/>
        <cfvo type="max"/>
        <color rgb="FFF8696B"/>
        <color rgb="FFFFEB84"/>
        <color rgb="FF63BE7B"/>
      </colorScale>
    </cfRule>
  </conditionalFormatting>
  <conditionalFormatting sqref="F513">
    <cfRule type="colorScale" priority="4" dxfId="0">
      <colorScale>
        <cfvo type="min" val="0"/>
        <cfvo type="percentile" val="50"/>
        <cfvo type="max"/>
        <color rgb="FFF8696B"/>
        <color rgb="FFFFEB84"/>
        <color rgb="FF63BE7B"/>
      </colorScale>
    </cfRule>
  </conditionalFormatting>
  <conditionalFormatting sqref="A513">
    <cfRule type="colorScale" priority="1" dxfId="0">
      <colorScale>
        <cfvo type="min" val="0"/>
        <cfvo type="percentile" val="50"/>
        <cfvo type="max"/>
        <color rgb="FFF8696B"/>
        <color rgb="FFFFEB84"/>
        <color rgb="FF63BE7B"/>
      </colorScale>
    </cfRule>
  </conditionalFormatting>
  <printOptions/>
  <pageMargins left="0.75" right="0.75" top="1" bottom="1" header="0.2" footer="0.2"/>
  <pageSetup fitToHeight="1000" fitToWidth="1" horizontalDpi="300" verticalDpi="300" orientation="landscape" r:id="rId1"/>
  <headerFooter alignWithMargins="0">
    <oddHeader>&amp;LSistema de Información de la Gestión Financiera
Periodo:2017&amp;C
Reporte&amp;RCC-003
27/06/2017 08:23:24
Página &amp;P de &amp;N
40222915072-SIGEF</oddHeader>
    <oddFooter>&amp;L&amp;C&amp;R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 Gonzalez</dc:creator>
  <cp:keywords/>
  <dc:description/>
  <cp:lastModifiedBy>Tatiana Victoria</cp:lastModifiedBy>
  <cp:lastPrinted>2015-09-08T20:00:53Z</cp:lastPrinted>
  <dcterms:created xsi:type="dcterms:W3CDTF">2007-07-31T17:41:49Z</dcterms:created>
  <dcterms:modified xsi:type="dcterms:W3CDTF">2021-02-05T14:46:23Z</dcterms:modified>
  <cp:category/>
  <cp:version/>
  <cp:contentType/>
  <cp:contentStatus/>
</cp:coreProperties>
</file>